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390" windowHeight="8085" tabRatio="840" activeTab="0"/>
  </bookViews>
  <sheets>
    <sheet name="Header" sheetId="1" r:id="rId1"/>
    <sheet name="Project Items" sheetId="2" r:id="rId2"/>
    <sheet name="Start-Up" sheetId="3" r:id="rId3"/>
    <sheet name="Early_Break" sheetId="4" r:id="rId4"/>
    <sheet name="QC-QA_Acpt" sheetId="5" r:id="rId5"/>
    <sheet name="Workbook Edits" sheetId="6" state="veryHidden" r:id="rId6"/>
    <sheet name="discipline" sheetId="7" state="veryHidden" r:id="rId7"/>
    <sheet name="t_smpl" sheetId="8" state="veryHidden" r:id="rId8"/>
    <sheet name="t_cont_smpl" sheetId="9" state="veryHidden" r:id="rId9"/>
    <sheet name="t_rmks_dtl" sheetId="10" state="veryHidden" r:id="rId10"/>
    <sheet name="t_smpl_tst" sheetId="11" state="veryHidden" r:id="rId11"/>
    <sheet name="t_smpl_tstr" sheetId="12" state="veryHidden" r:id="rId12"/>
    <sheet name="t_tst_rslt_hdr" sheetId="13" state="veryHidden" r:id="rId13"/>
    <sheet name="t_tst_rslt_dtl" sheetId="14" state="veryHidden" r:id="rId14"/>
    <sheet name="COCONCPLAS" sheetId="15" state="veryHidden" r:id="rId15"/>
    <sheet name="COCONCCOMP" sheetId="16" state="veryHidden" r:id="rId16"/>
    <sheet name="Drop_Downs_and_Tables" sheetId="17" state="veryHidden" r:id="rId17"/>
  </sheets>
  <externalReferences>
    <externalReference r:id="rId20"/>
    <externalReference r:id="rId21"/>
    <externalReference r:id="rId22"/>
    <externalReference r:id="rId23"/>
  </externalReferences>
  <definedNames>
    <definedName name="Age" localSheetId="1">'[3]Drop_Downs_and_Tables'!#REF!</definedName>
    <definedName name="Age">'Drop_Downs_and_Tables'!$A$1:$A$2</definedName>
    <definedName name="agg" localSheetId="1">'[3]Drop_Downs_and_Tables'!#REF!</definedName>
    <definedName name="agg">'Drop_Downs_and_Tables'!$A$54:$A$55</definedName>
    <definedName name="Aggsize" localSheetId="1">'[3]Drop_Downs_and_Tables'!#REF!</definedName>
    <definedName name="Aggsize">'Drop_Downs_and_Tables'!$A$54:$A$59</definedName>
    <definedName name="Answer" localSheetId="1">'[3]Drop_Downs_and_Tables'!#REF!</definedName>
    <definedName name="Answer">'Drop_Downs_and_Tables'!$A$24:$A$25</definedName>
    <definedName name="CellType" localSheetId="15">'[1]Drop Downs and Tables'!#REF!</definedName>
    <definedName name="CellType" localSheetId="14">'[1]Drop Downs and Tables'!#REF!</definedName>
    <definedName name="CellType" localSheetId="3">'[4]Drop_Downs_and_Tables'!#REF!</definedName>
    <definedName name="CellType" localSheetId="1">'[2]Drop_Downs_and_Tables'!#REF!</definedName>
    <definedName name="CellType" localSheetId="4">'[4]Drop_Downs_and_Tables'!#REF!</definedName>
    <definedName name="CellType" localSheetId="2">'[4]Drop_Downs_and_Tables'!#REF!</definedName>
    <definedName name="CellType" localSheetId="9">'[4]Drop_Downs_and_Tables'!#REF!</definedName>
    <definedName name="CellType" localSheetId="7">'[4]Drop_Downs_and_Tables'!#REF!</definedName>
    <definedName name="CellType" localSheetId="10">'[4]Drop_Downs_and_Tables'!#REF!</definedName>
    <definedName name="CellType" localSheetId="11">'[4]Drop_Downs_and_Tables'!#REF!</definedName>
    <definedName name="CellType" localSheetId="12">'[4]Drop_Downs_and_Tables'!#REF!</definedName>
    <definedName name="CellType">'Drop_Downs_and_Tables'!#REF!</definedName>
    <definedName name="Class" localSheetId="1">'[3]Drop_Downs_and_Tables'!#REF!</definedName>
    <definedName name="Class">'Drop_Downs_and_Tables'!$A$4:$A$19</definedName>
    <definedName name="correction" localSheetId="3">'[4]Drop_Downs_and_Tables'!$A$26:$A$27</definedName>
    <definedName name="correction" localSheetId="1">'[3]Drop_Downs_and_Tables'!#REF!</definedName>
    <definedName name="correction" localSheetId="4">'[4]Drop_Downs_and_Tables'!$A$26:$A$27</definedName>
    <definedName name="correction" localSheetId="2">'[4]Drop_Downs_and_Tables'!$A$26:$A$27</definedName>
    <definedName name="correction" localSheetId="9">'[4]Drop_Downs_and_Tables'!$A$26:$A$27</definedName>
    <definedName name="correction" localSheetId="7">'[4]Drop_Downs_and_Tables'!$A$26:$A$27</definedName>
    <definedName name="correction" localSheetId="10">'[4]Drop_Downs_and_Tables'!$A$26:$A$27</definedName>
    <definedName name="correction" localSheetId="11">'[4]Drop_Downs_and_Tables'!$A$26:$A$27</definedName>
    <definedName name="correction" localSheetId="12">'[4]Drop_Downs_and_Tables'!$A$26:$A$27</definedName>
    <definedName name="Correction">'Drop_Downs_and_Tables'!$A$27:$A$28</definedName>
    <definedName name="CylinderSize">'Drop_Downs_and_Tables'!$A$69:$A$70</definedName>
    <definedName name="District" localSheetId="15">'[1]Drop Downs and Tables'!#REF!</definedName>
    <definedName name="District" localSheetId="14">'[1]Drop Downs and Tables'!#REF!</definedName>
    <definedName name="District" localSheetId="3">'[4]Drop_Downs_and_Tables'!#REF!</definedName>
    <definedName name="District" localSheetId="1">'[2]Drop_Downs_and_Tables'!#REF!</definedName>
    <definedName name="District" localSheetId="4">'[4]Drop_Downs_and_Tables'!#REF!</definedName>
    <definedName name="District" localSheetId="2">'[4]Drop_Downs_and_Tables'!#REF!</definedName>
    <definedName name="District" localSheetId="9">'[4]Drop_Downs_and_Tables'!#REF!</definedName>
    <definedName name="District" localSheetId="7">'[4]Drop_Downs_and_Tables'!#REF!</definedName>
    <definedName name="District" localSheetId="10">'[4]Drop_Downs_and_Tables'!#REF!</definedName>
    <definedName name="District" localSheetId="11">'[4]Drop_Downs_and_Tables'!#REF!</definedName>
    <definedName name="District" localSheetId="12">'[4]Drop_Downs_and_Tables'!#REF!</definedName>
    <definedName name="District">'Drop_Downs_and_Tables'!#REF!</definedName>
    <definedName name="fracture" localSheetId="1">'[3]Drop_Downs_and_Tables'!#REF!</definedName>
    <definedName name="fracture">'Drop_Downs_and_Tables'!$A$30:$A$35</definedName>
    <definedName name="load" localSheetId="1">'[3]Drop_Downs_and_Tables'!#REF!</definedName>
    <definedName name="load">'Drop_Downs_and_Tables'!$A$43:$A$44</definedName>
    <definedName name="Location" localSheetId="15">'[1]Drop Downs and Tables'!#REF!</definedName>
    <definedName name="Location" localSheetId="14">'[1]Drop Downs and Tables'!#REF!</definedName>
    <definedName name="Location" localSheetId="3">'[4]Drop_Downs_and_Tables'!#REF!</definedName>
    <definedName name="Location" localSheetId="1">'[2]Drop_Downs_and_Tables'!#REF!</definedName>
    <definedName name="Location" localSheetId="4">'[4]Drop_Downs_and_Tables'!#REF!</definedName>
    <definedName name="Location" localSheetId="2">'[4]Drop_Downs_and_Tables'!#REF!</definedName>
    <definedName name="Location" localSheetId="9">'[4]Drop_Downs_and_Tables'!#REF!</definedName>
    <definedName name="Location" localSheetId="7">'[4]Drop_Downs_and_Tables'!#REF!</definedName>
    <definedName name="Location" localSheetId="10">'[4]Drop_Downs_and_Tables'!#REF!</definedName>
    <definedName name="Location" localSheetId="11">'[4]Drop_Downs_and_Tables'!#REF!</definedName>
    <definedName name="Location" localSheetId="12">'[4]Drop_Downs_and_Tables'!#REF!</definedName>
    <definedName name="Location">'Drop_Downs_and_Tables'!#REF!</definedName>
    <definedName name="OLE_LINK4" localSheetId="16">'Drop_Downs_and_Tables'!$A$59</definedName>
    <definedName name="pass" localSheetId="3">'[4]Drop_Downs_and_Tables'!$A$48:$A$51</definedName>
    <definedName name="pass" localSheetId="4">'[4]Drop_Downs_and_Tables'!$A$48:$A$51</definedName>
    <definedName name="pass" localSheetId="2">'[4]Drop_Downs_and_Tables'!$A$48:$A$51</definedName>
    <definedName name="pass" localSheetId="9">'[4]Drop_Downs_and_Tables'!$A$48:$A$51</definedName>
    <definedName name="pass" localSheetId="7">'[4]Drop_Downs_and_Tables'!$A$48:$A$51</definedName>
    <definedName name="pass" localSheetId="10">'[4]Drop_Downs_and_Tables'!$A$48:$A$51</definedName>
    <definedName name="pass" localSheetId="11">'[4]Drop_Downs_and_Tables'!$A$48:$A$51</definedName>
    <definedName name="pass" localSheetId="12">'[4]Drop_Downs_and_Tables'!$A$48:$A$51</definedName>
    <definedName name="_xlnm.Print_Area" localSheetId="14">'COCONCPLAS'!$A$1:$L$26</definedName>
    <definedName name="_xlnm.Print_Area" localSheetId="1">'Project Items'!$A$1:$D$44</definedName>
    <definedName name="SampleUnit">'Drop_Downs_and_Tables'!$A$63:$A$64</definedName>
    <definedName name="slump" localSheetId="1">'[3]Drop_Downs_and_Tables'!#REF!</definedName>
    <definedName name="slump">'Drop_Downs_and_Tables'!$A$37:$A$38</definedName>
    <definedName name="SMPLSTAT">'Drop_Downs_and_Tables'!$A$49:$A$52</definedName>
    <definedName name="SpreadsheetType" localSheetId="1">'[2]Drop_Downs_and_Tables'!$A$58:$A$59</definedName>
    <definedName name="SpreadsheetType">'Drop_Downs_and_Tables'!$A$59:$A$60</definedName>
    <definedName name="strength" localSheetId="1">'[3]Drop_Downs_and_Tables'!#REF!</definedName>
    <definedName name="strength">'Drop_Downs_and_Tables'!$A$46:$A$47</definedName>
    <definedName name="temperature" localSheetId="1">'[3]Drop_Downs_and_Tables'!#REF!</definedName>
    <definedName name="temperature">'Drop_Downs_and_Tables'!$A$40:$A$41</definedName>
    <definedName name="TotalUnits">'Drop_Downs_and_Tables'!$A$63:$A$66</definedName>
    <definedName name="WhereIsThis">'Drop_Downs_and_Tables'!$A$27:$A$28</definedName>
  </definedNames>
  <calcPr fullCalcOnLoad="1"/>
</workbook>
</file>

<file path=xl/comments10.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1.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2.xml><?xml version="1.0" encoding="utf-8"?>
<comments xmlns="http://schemas.openxmlformats.org/spreadsheetml/2006/main">
  <authors>
    <author>Brad Parks</author>
    <author>bradp</author>
  </authors>
  <commentList>
    <comment ref="A1" authorId="0">
      <text>
        <r>
          <rPr>
            <b/>
            <sz val="10"/>
            <rFont val="Tahoma"/>
            <family val="0"/>
          </rPr>
          <t>Brad Parks:</t>
        </r>
        <r>
          <rPr>
            <sz val="10"/>
            <rFont val="Tahoma"/>
            <family val="0"/>
          </rPr>
          <t xml:space="preserve">
c = comment row
d = current system date row</t>
        </r>
      </text>
    </comment>
    <comment ref="E4" authorId="1">
      <text>
        <r>
          <rPr>
            <b/>
            <sz val="8"/>
            <rFont val="Tahoma"/>
            <family val="0"/>
          </rPr>
          <t>bradp:</t>
        </r>
        <r>
          <rPr>
            <sz val="8"/>
            <rFont val="Tahoma"/>
            <family val="0"/>
          </rPr>
          <t xml:space="preserve">
Same edit as previously, but re-written as a "CASE Statement"</t>
        </r>
      </text>
    </comment>
  </commentList>
</comments>
</file>

<file path=xl/comments13.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4.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2.xml><?xml version="1.0" encoding="utf-8"?>
<comments xmlns="http://schemas.openxmlformats.org/spreadsheetml/2006/main">
  <authors>
    <author>bradp</author>
  </authors>
  <commentList>
    <comment ref="D1" authorId="0">
      <text>
        <r>
          <rPr>
            <b/>
            <sz val="8"/>
            <rFont val="Tahoma"/>
            <family val="0"/>
          </rPr>
          <t>bradp:</t>
        </r>
        <r>
          <rPr>
            <sz val="8"/>
            <rFont val="Tahoma"/>
            <family val="0"/>
          </rPr>
          <t xml:space="preserve">
This is just for visual verification;  this will not load into SM.</t>
        </r>
      </text>
    </comment>
  </commentList>
</comments>
</file>

<file path=xl/comments8.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9.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sharedStrings.xml><?xml version="1.0" encoding="utf-8"?>
<sst xmlns="http://schemas.openxmlformats.org/spreadsheetml/2006/main" count="4836" uniqueCount="745">
  <si>
    <t>Slump</t>
  </si>
  <si>
    <t>Concrete Temperature</t>
  </si>
  <si>
    <t>Age</t>
  </si>
  <si>
    <t>A</t>
  </si>
  <si>
    <t>AMOD</t>
  </si>
  <si>
    <t>AA</t>
  </si>
  <si>
    <t>AAHPC</t>
  </si>
  <si>
    <t>AAA</t>
  </si>
  <si>
    <t>AAAHPC</t>
  </si>
  <si>
    <t>B</t>
  </si>
  <si>
    <t>D</t>
  </si>
  <si>
    <t>DMOD</t>
  </si>
  <si>
    <t>M1</t>
  </si>
  <si>
    <t>M2</t>
  </si>
  <si>
    <t>JPCP 24</t>
  </si>
  <si>
    <t>JPCP 48</t>
  </si>
  <si>
    <t>JPCP 72</t>
  </si>
  <si>
    <t>Temperature</t>
  </si>
  <si>
    <t>Strength</t>
  </si>
  <si>
    <t>Technician</t>
  </si>
  <si>
    <t>Contractor Entries</t>
  </si>
  <si>
    <t>KYTC Entries</t>
  </si>
  <si>
    <t>YES</t>
  </si>
  <si>
    <t>NO</t>
  </si>
  <si>
    <t>Sampled at Quantity</t>
  </si>
  <si>
    <t>Aggregate Correction Factor</t>
  </si>
  <si>
    <t>Final Air Content %</t>
  </si>
  <si>
    <t>Air Temperature</t>
  </si>
  <si>
    <t>Air Content (Pressure Method)</t>
  </si>
  <si>
    <t>4x8 Cylinders</t>
  </si>
  <si>
    <t>Fracture Type</t>
  </si>
  <si>
    <t>6x12 Cylinders</t>
  </si>
  <si>
    <t>Concrete Cylinder Strength</t>
  </si>
  <si>
    <t>psi</t>
  </si>
  <si>
    <t>Breaking Technician</t>
  </si>
  <si>
    <t>in</t>
  </si>
  <si>
    <t>mm</t>
  </si>
  <si>
    <t>F</t>
  </si>
  <si>
    <t>C</t>
  </si>
  <si>
    <t>Load</t>
  </si>
  <si>
    <t>lbs</t>
  </si>
  <si>
    <t>Mpa</t>
  </si>
  <si>
    <t>N</t>
  </si>
  <si>
    <t>QC Tests Witnessed by KYTC</t>
  </si>
  <si>
    <t>Initial Air Content %</t>
  </si>
  <si>
    <t>Cell</t>
  </si>
  <si>
    <t>type</t>
  </si>
  <si>
    <t>label</t>
  </si>
  <si>
    <t>length</t>
  </si>
  <si>
    <t>Alphanumeric</t>
  </si>
  <si>
    <t>None</t>
  </si>
  <si>
    <t>%</t>
  </si>
  <si>
    <t>KENTUCKY TRANSPORTATION CABINET</t>
  </si>
  <si>
    <t>Department of Highways</t>
  </si>
  <si>
    <t>.</t>
  </si>
  <si>
    <t>v1.0</t>
  </si>
  <si>
    <t>Sample ID</t>
  </si>
  <si>
    <t>Sample Unit</t>
  </si>
  <si>
    <t>Sample Date</t>
  </si>
  <si>
    <t>Mix ID</t>
  </si>
  <si>
    <t>Contract</t>
  </si>
  <si>
    <t>Project</t>
  </si>
  <si>
    <t>QA Tester</t>
  </si>
  <si>
    <t>QA Sampler</t>
  </si>
  <si>
    <t>District</t>
  </si>
  <si>
    <t>Remarks</t>
  </si>
  <si>
    <t>Test Method</t>
  </si>
  <si>
    <t>Sample Status</t>
  </si>
  <si>
    <t>Sample Type</t>
  </si>
  <si>
    <t>Acceptance Method</t>
  </si>
  <si>
    <t>Overwrite Capable</t>
  </si>
  <si>
    <t>Contract Spec Year</t>
  </si>
  <si>
    <t>Read-Only</t>
  </si>
  <si>
    <t>Invisible</t>
  </si>
  <si>
    <t>B1</t>
  </si>
  <si>
    <t>B4</t>
  </si>
  <si>
    <t>B9</t>
  </si>
  <si>
    <t>B10</t>
  </si>
  <si>
    <t>B14</t>
  </si>
  <si>
    <t>B15</t>
  </si>
  <si>
    <t>B19</t>
  </si>
  <si>
    <t>Numeric</t>
  </si>
  <si>
    <t>English Unit</t>
  </si>
  <si>
    <t>QC Tests Witnessed By KYTC</t>
  </si>
  <si>
    <t>Material Code</t>
  </si>
  <si>
    <t>57, 67, 68</t>
  </si>
  <si>
    <t>8, 78, 9m</t>
  </si>
  <si>
    <t>x</t>
  </si>
  <si>
    <t>t_smpl</t>
  </si>
  <si>
    <t>smpl_id</t>
  </si>
  <si>
    <t>smpld_by</t>
  </si>
  <si>
    <t>matl_cd</t>
  </si>
  <si>
    <t>prodr_supp_cd</t>
  </si>
  <si>
    <t>plant_id</t>
  </si>
  <si>
    <t>cms_uid</t>
  </si>
  <si>
    <t>rel_smpl_id</t>
  </si>
  <si>
    <t>rmrks_id</t>
  </si>
  <si>
    <t>smpl_t</t>
  </si>
  <si>
    <t>cntrl_t</t>
  </si>
  <si>
    <t>cntrl_nbr</t>
  </si>
  <si>
    <t>smpl_dt</t>
  </si>
  <si>
    <t>log_dt</t>
  </si>
  <si>
    <t>geog_area_t</t>
  </si>
  <si>
    <t>stat_t</t>
  </si>
  <si>
    <t>auth_dt</t>
  </si>
  <si>
    <t>acpt_meth_t</t>
  </si>
  <si>
    <t>witnes_by_cms_uid</t>
  </si>
  <si>
    <t>smpl_mix_id</t>
  </si>
  <si>
    <t>smpl_dsn_t</t>
  </si>
  <si>
    <t>last_modfd_uid</t>
  </si>
  <si>
    <t>last_modfd_dt</t>
  </si>
  <si>
    <t>auth_by_cms_uid</t>
  </si>
  <si>
    <t>t_cont_smpl</t>
  </si>
  <si>
    <t>cont_id</t>
  </si>
  <si>
    <t>prj_nbr</t>
  </si>
  <si>
    <t>ln_itm_nbr</t>
  </si>
  <si>
    <t>repr_qty</t>
  </si>
  <si>
    <t>t_smpl_tst</t>
  </si>
  <si>
    <t>tst_meth</t>
  </si>
  <si>
    <t>smpl_tst_nbr</t>
  </si>
  <si>
    <t>lab_id</t>
  </si>
  <si>
    <t>strt_dt</t>
  </si>
  <si>
    <t>est_cmpl_dt</t>
  </si>
  <si>
    <t>actl_cmpl_dt</t>
  </si>
  <si>
    <t>t_smpl_tstr</t>
  </si>
  <si>
    <t>tst_id</t>
  </si>
  <si>
    <t>t_rmrks_dtl</t>
  </si>
  <si>
    <t>rmrks_t</t>
  </si>
  <si>
    <t>rmrks_sn</t>
  </si>
  <si>
    <t>rmrks_txt_fld</t>
  </si>
  <si>
    <t>t_tst_rslt_hdr</t>
  </si>
  <si>
    <t>effdt</t>
  </si>
  <si>
    <t>t_tst_rslt_dtl</t>
  </si>
  <si>
    <t>tst_fld_sn</t>
  </si>
  <si>
    <t>tst_strg_fld_val</t>
  </si>
  <si>
    <t>tst_numrc_fld_val</t>
  </si>
  <si>
    <t>c</t>
  </si>
  <si>
    <t>Sampler ID</t>
  </si>
  <si>
    <t>QC</t>
  </si>
  <si>
    <t>B18</t>
  </si>
  <si>
    <t>Control Type</t>
  </si>
  <si>
    <t>Control Number</t>
  </si>
  <si>
    <t>Sample Design Type</t>
  </si>
  <si>
    <t>C1</t>
  </si>
  <si>
    <t>C14</t>
  </si>
  <si>
    <t>Sampled at Unit</t>
  </si>
  <si>
    <t>Remark ID</t>
  </si>
  <si>
    <t>GEN</t>
  </si>
  <si>
    <t>Remark Type</t>
  </si>
  <si>
    <t>Remark SN</t>
  </si>
  <si>
    <t>Version</t>
  </si>
  <si>
    <t>Label</t>
  </si>
  <si>
    <t>B5</t>
  </si>
  <si>
    <t>B8</t>
  </si>
  <si>
    <t>B11</t>
  </si>
  <si>
    <t>B21</t>
  </si>
  <si>
    <t>Age Unit</t>
  </si>
  <si>
    <t>n/a</t>
  </si>
  <si>
    <t>A7</t>
  </si>
  <si>
    <t>A17</t>
  </si>
  <si>
    <t>A3</t>
  </si>
  <si>
    <t>A9</t>
  </si>
  <si>
    <t>A11</t>
  </si>
  <si>
    <t>Average Strength</t>
  </si>
  <si>
    <t>Embed code table in spreadsheet</t>
  </si>
  <si>
    <t>F28</t>
  </si>
  <si>
    <t>F29</t>
  </si>
  <si>
    <t>F30</t>
  </si>
  <si>
    <t>Discipline</t>
  </si>
  <si>
    <t>A13</t>
  </si>
  <si>
    <t>d</t>
  </si>
  <si>
    <t>Current system date</t>
  </si>
  <si>
    <t>Existing on t_qualf_lab</t>
  </si>
  <si>
    <t>Existing on t_matl_user 
AND t_matl_user.sm_user_ind='Y'</t>
  </si>
  <si>
    <t>Lab ID</t>
  </si>
  <si>
    <t>PCC</t>
  </si>
  <si>
    <t>TEST METHOD:</t>
  </si>
  <si>
    <t>QA</t>
  </si>
  <si>
    <t>INFORMATIONAL</t>
  </si>
  <si>
    <t>PROJECT ACCEPTANCE</t>
  </si>
  <si>
    <t>TEST RESULTS</t>
  </si>
  <si>
    <t>Conc Plastic Tests</t>
  </si>
  <si>
    <t>Conc Comp Strength</t>
  </si>
  <si>
    <t>Average Strength:</t>
  </si>
  <si>
    <t>Intended Use</t>
  </si>
  <si>
    <t>various (see below)</t>
  </si>
  <si>
    <t>SMPLTYPE</t>
  </si>
  <si>
    <t>SMPLSTAT</t>
  </si>
  <si>
    <t>COMPLETE</t>
  </si>
  <si>
    <t>MIX DESIGN APPROVAL</t>
  </si>
  <si>
    <t>ACPTMETH</t>
  </si>
  <si>
    <t>SM Field "Defaults"</t>
  </si>
  <si>
    <t>BLANK</t>
  </si>
  <si>
    <t xml:space="preserve"> </t>
  </si>
  <si>
    <t>ZERO</t>
  </si>
  <si>
    <t>TST_METH</t>
  </si>
  <si>
    <t>intd_use_txt</t>
  </si>
  <si>
    <t>sta</t>
  </si>
  <si>
    <t>offst</t>
  </si>
  <si>
    <t>SM Template Mapping</t>
  </si>
  <si>
    <t>F10</t>
  </si>
  <si>
    <t>F27</t>
  </si>
  <si>
    <t>F11</t>
  </si>
  <si>
    <t>F12</t>
  </si>
  <si>
    <t>F13</t>
  </si>
  <si>
    <t>F14</t>
  </si>
  <si>
    <t>F15</t>
  </si>
  <si>
    <t>F16</t>
  </si>
  <si>
    <t>F17</t>
  </si>
  <si>
    <t>F18</t>
  </si>
  <si>
    <t>F19</t>
  </si>
  <si>
    <t>F20</t>
  </si>
  <si>
    <t>F21</t>
  </si>
  <si>
    <t>F22</t>
  </si>
  <si>
    <t>F23</t>
  </si>
  <si>
    <t>F24</t>
  </si>
  <si>
    <t>F25</t>
  </si>
  <si>
    <t>F26</t>
  </si>
  <si>
    <t>F31</t>
  </si>
  <si>
    <t>CNTRLTYP</t>
  </si>
  <si>
    <t>LOT NUMBER</t>
  </si>
  <si>
    <t>BATCH NUMBER</t>
  </si>
  <si>
    <t>HEAT NUMBER</t>
  </si>
  <si>
    <t>CYLINDER NUMBER</t>
  </si>
  <si>
    <t>various (Sample Pass/Fail on Details)</t>
  </si>
  <si>
    <t>FAILED</t>
  </si>
  <si>
    <t>FAILED AND REMOVED FROM PROJECT</t>
  </si>
  <si>
    <t>Division of Materials</t>
  </si>
  <si>
    <t>Existing on t_cd_tbl_dtl (cd_id)
AND t_cd_tbl_dtl.tbl_id='SMPLTYPE'</t>
  </si>
  <si>
    <t>Existing on t_cd_tbl_dtl (cd_id)
AND t_cd_tbl_dtl.tbl_id='ACPTMETH'</t>
  </si>
  <si>
    <t>Existing on t_cd_tbl_dtl (cd_id)
AND t_cd_tbl_dtl.tbl_id='SMPLSTAT'</t>
  </si>
  <si>
    <t>Existing on t_cd_tbl_dtl (cd_id)
AND t_cd_tbl_dtl.tbl_id='GEOGAREA'</t>
  </si>
  <si>
    <t>COMP</t>
  </si>
  <si>
    <t>FAIL</t>
  </si>
  <si>
    <t>Y</t>
  </si>
  <si>
    <t>Producer/Supplier Code</t>
  </si>
  <si>
    <t>prod_nm</t>
  </si>
  <si>
    <t>plant_t</t>
  </si>
  <si>
    <t>revise_smpl_id</t>
  </si>
  <si>
    <t>smpl_origin</t>
  </si>
  <si>
    <t>smpld_fr_txt</t>
  </si>
  <si>
    <t>unt_t</t>
  </si>
  <si>
    <t>mnfctr_cd</t>
  </si>
  <si>
    <t>twn</t>
  </si>
  <si>
    <t>buy_usa_ind</t>
  </si>
  <si>
    <t>buy_usa_rqrdmt_t</t>
  </si>
  <si>
    <t>ref</t>
  </si>
  <si>
    <t>smpl_sz</t>
  </si>
  <si>
    <t>reqst_by_nm</t>
  </si>
  <si>
    <t>std_rmrks_ind</t>
  </si>
  <si>
    <t>smpl_lock_ind</t>
  </si>
  <si>
    <t>dstnc_fnsh_grd</t>
  </si>
  <si>
    <t>dstnc_fnsh_grd_unt</t>
  </si>
  <si>
    <t>seal_nbr</t>
  </si>
  <si>
    <t>ref_doc</t>
  </si>
  <si>
    <t>sz_unt_t</t>
  </si>
  <si>
    <t>lock_type</t>
  </si>
  <si>
    <t>locked_by</t>
  </si>
  <si>
    <t>lock_dt</t>
  </si>
  <si>
    <t>lev1_office_ind</t>
  </si>
  <si>
    <t>lev2_office_nbr</t>
  </si>
  <si>
    <t>lev3_office_nbr</t>
  </si>
  <si>
    <t>lev4_office_nbr</t>
  </si>
  <si>
    <t>chrg_amt</t>
  </si>
  <si>
    <t>INFO</t>
  </si>
  <si>
    <t>PACP</t>
  </si>
  <si>
    <t>MDA</t>
  </si>
  <si>
    <t>TR</t>
  </si>
  <si>
    <t>LNBR</t>
  </si>
  <si>
    <t>BNBR</t>
  </si>
  <si>
    <t>HNBR</t>
  </si>
  <si>
    <t>CNBR</t>
  </si>
  <si>
    <t>MATLCATG</t>
  </si>
  <si>
    <t>QUALEV</t>
  </si>
  <si>
    <t>CONCRETE MIX DESIGN</t>
  </si>
  <si>
    <t>CMXD</t>
  </si>
  <si>
    <t>ACI LEVEL I</t>
  </si>
  <si>
    <t>ACI1</t>
  </si>
  <si>
    <t>KRMCA TECHNICIAN LEVEL II</t>
  </si>
  <si>
    <t>KRT2</t>
  </si>
  <si>
    <t xml:space="preserve">COCONCPLAS </t>
  </si>
  <si>
    <t xml:space="preserve">COCONCCOMP </t>
  </si>
  <si>
    <t>Seal Number</t>
  </si>
  <si>
    <t>Lot Number</t>
  </si>
  <si>
    <r>
      <t xml:space="preserve">Up to 254 char Sample Remark </t>
    </r>
    <r>
      <rPr>
        <b/>
        <sz val="10"/>
        <rFont val="Arial"/>
        <family val="2"/>
      </rPr>
      <t xml:space="preserve"> 
(NOTE: COULD HAVE REMARK FOR EACH TEST.)</t>
    </r>
  </si>
  <si>
    <t>FRFP</t>
  </si>
  <si>
    <t>CONCPVMT</t>
  </si>
  <si>
    <t>Concrete Payment Spreadsheet</t>
  </si>
  <si>
    <t>Structural Concrete Spreadsheet</t>
  </si>
  <si>
    <t>STRCONC</t>
  </si>
  <si>
    <t>HOUR</t>
  </si>
  <si>
    <t>DAY</t>
  </si>
  <si>
    <t>SQYD</t>
  </si>
  <si>
    <t>SQ M</t>
  </si>
  <si>
    <t>CUYD</t>
  </si>
  <si>
    <t>CU M</t>
  </si>
  <si>
    <t>no longer used</t>
  </si>
  <si>
    <t>TYP1</t>
  </si>
  <si>
    <t>TYP2</t>
  </si>
  <si>
    <t>TYP3</t>
  </si>
  <si>
    <t>TYP4</t>
  </si>
  <si>
    <t>TYP5</t>
  </si>
  <si>
    <t>TYP6</t>
  </si>
  <si>
    <t>Existing on t_cd_tbl_dtl (cd_id)
AND t_cd_tbl_dtl.tbl_id='CNTRLTYP'</t>
  </si>
  <si>
    <t>Existing on t_cd_tbl_dtl (cd_id)
AND t_cd_tbl_dtl.tbl_id='SMPLDSN'</t>
  </si>
  <si>
    <t>Derived from first two characters of Sample ID</t>
  </si>
  <si>
    <t>Taken at Quantity</t>
  </si>
  <si>
    <t>Coarse Aggregate Correction Factor</t>
  </si>
  <si>
    <t>Air Content as Measured (%)</t>
  </si>
  <si>
    <t>Actual Air Content (%)</t>
  </si>
  <si>
    <t>Slump (in)</t>
  </si>
  <si>
    <t>Units</t>
  </si>
  <si>
    <t>Cylinder Size</t>
  </si>
  <si>
    <t>Cylinder Set ID</t>
  </si>
  <si>
    <t>Compressive Strength (psi)</t>
  </si>
  <si>
    <t>Gross Load Cylinder 1 (lbs)</t>
  </si>
  <si>
    <t>Gross Load Cylinder 2 (lbs)</t>
  </si>
  <si>
    <t>Gross Load Cylinder 3 (lbs)</t>
  </si>
  <si>
    <t>Average Compressive Strength (psi)</t>
  </si>
  <si>
    <t>Cylinder Fracture Type</t>
  </si>
  <si>
    <t>Represented</t>
  </si>
  <si>
    <t>Quantity</t>
  </si>
  <si>
    <t>Item</t>
  </si>
  <si>
    <t>Code</t>
  </si>
  <si>
    <t>Unit</t>
  </si>
  <si>
    <t>Existing on t_matl
AND t.matl_actvty_stat_t = "A"</t>
  </si>
  <si>
    <t>Existing on t_prodr_supp
AND t_prodr_supp.actvty_stat_t = "A"
AND smpl_dt (below) is between 
            t_prodr_supp_matl.effdt &amp; exp_dt
            (for the matl_cd above)</t>
  </si>
  <si>
    <t>SM User ID from Header</t>
  </si>
  <si>
    <r>
      <t xml:space="preserve">Not Used
</t>
    </r>
    <r>
      <rPr>
        <sz val="9"/>
        <color indexed="10"/>
        <rFont val="Arial"/>
        <family val="2"/>
      </rPr>
      <t>Initialized to " " (i.e., space)</t>
    </r>
  </si>
  <si>
    <t>SiteManager 
Sample ID 
(Auto Populated)</t>
  </si>
  <si>
    <r>
      <t xml:space="preserve">Not Used
</t>
    </r>
    <r>
      <rPr>
        <b/>
        <sz val="9"/>
        <color indexed="10"/>
        <rFont val="Arial"/>
        <family val="2"/>
      </rPr>
      <t>Initialized to "" (i.e., NULL)</t>
    </r>
  </si>
  <si>
    <t>COCONCPLAS</t>
  </si>
  <si>
    <t>Air Temp (F)</t>
  </si>
  <si>
    <t>Concrete Temp 
(F)</t>
  </si>
  <si>
    <t>COCONCCOMP</t>
  </si>
  <si>
    <t>4x8</t>
  </si>
  <si>
    <t>6x12</t>
  </si>
  <si>
    <t>Sublot Sample</t>
  </si>
  <si>
    <t>Breaking Technician SM User ID</t>
  </si>
  <si>
    <t>Plastic Test KYTC Witness
(SM User ID)</t>
  </si>
  <si>
    <t>SM Laboratory ID</t>
  </si>
  <si>
    <t>Compressive Test KYTC Witness
(SM User ID)</t>
  </si>
  <si>
    <t>Sampling Technician (SM User ID)</t>
  </si>
  <si>
    <t>KYTC Authorizer (SM User ID)</t>
  </si>
  <si>
    <t>Not Stored on the SM database</t>
  </si>
  <si>
    <t>N/A</t>
  </si>
  <si>
    <t>Represented Material Quantity</t>
  </si>
  <si>
    <t>Repr Material Quantity Units</t>
  </si>
  <si>
    <t>jwitness</t>
  </si>
  <si>
    <t>B6</t>
  </si>
  <si>
    <t>HOUR,DAY</t>
  </si>
  <si>
    <t>Computed</t>
  </si>
  <si>
    <t>IF(B6="4x8",A11/12.56,A11/28.26)</t>
  </si>
  <si>
    <t>C11</t>
  </si>
  <si>
    <t>A12</t>
  </si>
  <si>
    <t>C12</t>
  </si>
  <si>
    <t>C13</t>
  </si>
  <si>
    <t>D16</t>
  </si>
  <si>
    <t>IF(B6="4x8",SUM(C11:C13)/3,SUM(C11:C12)/2)</t>
  </si>
  <si>
    <t>IF(B6="4x8",A12/12.56,A12/28.26)</t>
  </si>
  <si>
    <t>IF(B6="4x8",A13/12.56,A13/28.26)</t>
  </si>
  <si>
    <t>jtester</t>
  </si>
  <si>
    <t>SQYD,SQ M,CUYD,CU M</t>
  </si>
  <si>
    <t>TYP1,TYP2,TYP3,TYP4,TYP5,TYP6</t>
  </si>
  <si>
    <t>4x8,6x12</t>
  </si>
  <si>
    <t>SM Tmplt Map</t>
  </si>
  <si>
    <t>Codes &amp; Calculations</t>
  </si>
  <si>
    <t>TOTAL QC Samples</t>
  </si>
  <si>
    <t>Concrete Class</t>
  </si>
  <si>
    <t>SU1</t>
  </si>
  <si>
    <t>SU26</t>
  </si>
  <si>
    <t>EB1</t>
  </si>
  <si>
    <t>EB4</t>
  </si>
  <si>
    <t>QA1</t>
  </si>
  <si>
    <t>QA5</t>
  </si>
  <si>
    <t>SU1 Slump</t>
  </si>
  <si>
    <t>SU26 Slump</t>
  </si>
  <si>
    <t>SU1 Air Content</t>
  </si>
  <si>
    <t>SU26 Air Content</t>
  </si>
  <si>
    <t>SU1 Air Temp</t>
  </si>
  <si>
    <t>SU26 Air Temp</t>
  </si>
  <si>
    <t>SU1 Conc Temp</t>
  </si>
  <si>
    <t>SU26 Conc Temp</t>
  </si>
  <si>
    <t>IF Not Used,
Initialize to " " 
(i.e., space)</t>
  </si>
  <si>
    <t>IF Not Used
Initialize to 0</t>
  </si>
  <si>
    <t>SU1 - Taken At Quantity Units</t>
  </si>
  <si>
    <t>SU26 - Taken At Quantity Units</t>
  </si>
  <si>
    <t>SU1 - Slump (in)</t>
  </si>
  <si>
    <t>SU26 - Slump (in)</t>
  </si>
  <si>
    <t>SU1 - Air Content as Measured (%)</t>
  </si>
  <si>
    <t>SU26 - Air Content as Measured (%)</t>
  </si>
  <si>
    <t>SU1 - Coarse Aggregate Correction Factor</t>
  </si>
  <si>
    <t>SU26 - Coarse Aggregate Correction Factor</t>
  </si>
  <si>
    <t>SU1 - Actual Air Content (%)</t>
  </si>
  <si>
    <t>SU26 - Actual Air Content (%)</t>
  </si>
  <si>
    <t>Slump Technician (SM User ID)</t>
  </si>
  <si>
    <t>Air Content Technician (SM User ID)</t>
  </si>
  <si>
    <t xml:space="preserve">SU1 - Slump Technician </t>
  </si>
  <si>
    <t xml:space="preserve">SU26 - Slump Technician </t>
  </si>
  <si>
    <t xml:space="preserve">SU1 - Air Content Technician </t>
  </si>
  <si>
    <t xml:space="preserve">SU26 - Air Content Technician </t>
  </si>
  <si>
    <t>SU1 - Air Temp (F)</t>
  </si>
  <si>
    <t>SU26 - Air Temp (F)</t>
  </si>
  <si>
    <t>Air Temp Technician (SM User ID)</t>
  </si>
  <si>
    <t xml:space="preserve">SU1 - Air Temp Technician </t>
  </si>
  <si>
    <t xml:space="preserve">SU26 - Air Temp Technician </t>
  </si>
  <si>
    <t>SU1 - 'Concrete Temp (F)</t>
  </si>
  <si>
    <t>SU26 - 'Concrete Temp (F)</t>
  </si>
  <si>
    <t>Conc Temp Technician (SM User ID)</t>
  </si>
  <si>
    <t xml:space="preserve">SU1 - Concrete Temp Technician </t>
  </si>
  <si>
    <t xml:space="preserve">SU26 - Concrete Temp Technician </t>
  </si>
  <si>
    <t>SU1 - Plastic Test KYTC Witness</t>
  </si>
  <si>
    <t>SU26 - Plastic Test KYTC Witness</t>
  </si>
  <si>
    <t>SiteManager 
Sample ID</t>
  </si>
  <si>
    <t xml:space="preserve">SiteManager 
Sample ID </t>
  </si>
  <si>
    <t>Product Name</t>
  </si>
  <si>
    <t>Producer / Supplier</t>
  </si>
  <si>
    <t>Test Number</t>
  </si>
  <si>
    <t>Charge Amount</t>
  </si>
  <si>
    <t>Actual Completion Date</t>
  </si>
  <si>
    <t>Last Modified Date</t>
  </si>
  <si>
    <t>QA1 Slump</t>
  </si>
  <si>
    <t>QA1 Air Content</t>
  </si>
  <si>
    <t>QA1 Air Temp</t>
  </si>
  <si>
    <t>QA1 Conc Temp</t>
  </si>
  <si>
    <t>QA5 Slump</t>
  </si>
  <si>
    <t>QA5 Air Content</t>
  </si>
  <si>
    <t>QA5 Air Temp</t>
  </si>
  <si>
    <t>QA5 Conc Temp</t>
  </si>
  <si>
    <t>QA1 Plastic</t>
  </si>
  <si>
    <t>QA5 Plastic</t>
  </si>
  <si>
    <t>QA1 CCS</t>
  </si>
  <si>
    <t>QA5 CCS</t>
  </si>
  <si>
    <t>EB1 - Taken At Quantity</t>
  </si>
  <si>
    <t>EB4 - Taken At Quantity</t>
  </si>
  <si>
    <t>EB1 - Taken At Quantity Units</t>
  </si>
  <si>
    <t>EB4 - Taken At Quantity Units</t>
  </si>
  <si>
    <t>EB1 - Breaking Technician</t>
  </si>
  <si>
    <t>EB4 - Breaking Technician</t>
  </si>
  <si>
    <t>EB1 - Cylinder Size</t>
  </si>
  <si>
    <t>EB4 - Cylinder Size</t>
  </si>
  <si>
    <t>EB1 - Cylinder Set ID</t>
  </si>
  <si>
    <t>EB4 - Cylinder Set ID</t>
  </si>
  <si>
    <t>EB1 - Age</t>
  </si>
  <si>
    <t>EB4 - Age</t>
  </si>
  <si>
    <t>EB1 - Age Unit</t>
  </si>
  <si>
    <t>EB4 - Age Unit</t>
  </si>
  <si>
    <t>EB1 - Gross Load Cylinder 1 (lbs)</t>
  </si>
  <si>
    <t>EB4 - Gross Load Cylinder 1 (lbs)</t>
  </si>
  <si>
    <t>EB1 - Gross Load Cylinder 2 (lbs)</t>
  </si>
  <si>
    <t>EB4 - Gross Load Cylinder 2 (lbs)</t>
  </si>
  <si>
    <t>EB1 - Cylinder 1 Fracture Type</t>
  </si>
  <si>
    <t>EB4 - Cylinder 1 Fracture Type</t>
  </si>
  <si>
    <t>EB1 - Cylinder 2 Fracture Type</t>
  </si>
  <si>
    <t>EB4 - Cylinder 2 Fracture Type</t>
  </si>
  <si>
    <t>EB1 - Gross Load Cylinder 3 (lbs)</t>
  </si>
  <si>
    <t>EB4 - Gross Load Cylinder 3 (lbs)</t>
  </si>
  <si>
    <t>EB1 - Cylinder 3 Fracture Type</t>
  </si>
  <si>
    <t>EB4 - Cylinder 3 Fracture Type</t>
  </si>
  <si>
    <t>EB1 - Cylinder 1 Compressive Strength (psi)</t>
  </si>
  <si>
    <t>EB4 - Cylinder 1 Compressive Strength (psi)</t>
  </si>
  <si>
    <t>EB1 - Cylinder 2 Compressive Strength (psi)</t>
  </si>
  <si>
    <t>EB4 - Cylinder 2 Compressive Strength (psi)</t>
  </si>
  <si>
    <t>EB1 - Cylinder 3 Compressive Strength (psi)</t>
  </si>
  <si>
    <t>EB4 - Cylinder 3 Compressive Strength (psi)</t>
  </si>
  <si>
    <t>EB1 -Average Compressive Strength (psi)</t>
  </si>
  <si>
    <t>EB4 - Average Compressive Strength (psi)</t>
  </si>
  <si>
    <t>EB1 - Compressive Test KYTC Witness</t>
  </si>
  <si>
    <t>EB4 - Compressive Test KYTC Witness</t>
  </si>
  <si>
    <t>QA1  PL</t>
  </si>
  <si>
    <t>QA5  PL</t>
  </si>
  <si>
    <t>QA1  CCS</t>
  </si>
  <si>
    <t>QA5  CCS</t>
  </si>
  <si>
    <t>QA1 - Taken At Quantity</t>
  </si>
  <si>
    <t>QA1 - Taken At Quantity Units</t>
  </si>
  <si>
    <t>QA1 - Slump (in)</t>
  </si>
  <si>
    <t xml:space="preserve">QA1 - Slump Technician </t>
  </si>
  <si>
    <t>QA1 - Air Content as MeaQAred (%)</t>
  </si>
  <si>
    <t>QA1 - Coarse Aggregate Correction Factor</t>
  </si>
  <si>
    <t>QA1 - Actual Air Content (%)</t>
  </si>
  <si>
    <t xml:space="preserve">QA1 - Air Content Technician </t>
  </si>
  <si>
    <t>QA1 - Air Temp (F)</t>
  </si>
  <si>
    <t xml:space="preserve">QA1 - Air Temp Technician </t>
  </si>
  <si>
    <t>QA1 - 'Concrete Temp (F)</t>
  </si>
  <si>
    <t xml:space="preserve">QA1 - Concrete Temp Technician </t>
  </si>
  <si>
    <t>QA1 - Plastic Test KYTC Witness</t>
  </si>
  <si>
    <t>QA5 - Taken At Quantity</t>
  </si>
  <si>
    <t>QA5 - Taken At Quantity Units</t>
  </si>
  <si>
    <t>QA5 - Slump (in)</t>
  </si>
  <si>
    <t xml:space="preserve">QA5 - Slump Technician </t>
  </si>
  <si>
    <t>QA5 - Air Content as MeaQAred (%)</t>
  </si>
  <si>
    <t>QA5 - Coarse Aggregate Correction Factor</t>
  </si>
  <si>
    <t>QA5 - Actual Air Content (%)</t>
  </si>
  <si>
    <t xml:space="preserve">QA5 - Air Content Technician </t>
  </si>
  <si>
    <t>QA5 - Air Temp (F)</t>
  </si>
  <si>
    <t xml:space="preserve">QA5 - Air Temp Technician </t>
  </si>
  <si>
    <t>QA5 - 'Concrete Temp (F)</t>
  </si>
  <si>
    <t xml:space="preserve">QA5 - Concrete Temp Technician </t>
  </si>
  <si>
    <t>QA5 - Plastic Test KYTC Witness</t>
  </si>
  <si>
    <t>QA1 - Breaking Technician</t>
  </si>
  <si>
    <t>QA1 - Cylinder Size</t>
  </si>
  <si>
    <t>QA1 - Cylinder Set ID</t>
  </si>
  <si>
    <t>QA1 - Age</t>
  </si>
  <si>
    <t>QA1 - Age Unit</t>
  </si>
  <si>
    <t>QA1 - Gross Load Cylinder 1 (lbs)</t>
  </si>
  <si>
    <t>QA1 - Cylinder 1 Fracture Type</t>
  </si>
  <si>
    <t>QA1 - Cylinder 1 Compressive Strength (psi)</t>
  </si>
  <si>
    <t>QA1 - Gross Load Cylinder 2 (lbs)</t>
  </si>
  <si>
    <t>QA1 - Cylinder 2 Fracture Type</t>
  </si>
  <si>
    <t>QA1 - Cylinder 2 Compressive Strength (psi)</t>
  </si>
  <si>
    <t>QA1 - Gross Load Cylinder 3 (lbs)</t>
  </si>
  <si>
    <t>QA1 - Cylinder 3 Fracture Type</t>
  </si>
  <si>
    <t>QA1 - Cylinder 3 Compressive Strength (psi)</t>
  </si>
  <si>
    <t>QA1 -Average Compressive Strength (psi)</t>
  </si>
  <si>
    <t>QA1 - Compressive Test KYTC Witness</t>
  </si>
  <si>
    <t>QA5 - Breaking Technician</t>
  </si>
  <si>
    <t>QA5 - Cylinder Size</t>
  </si>
  <si>
    <t>QA5 - Cylinder Set ID</t>
  </si>
  <si>
    <t>QA5 - Age</t>
  </si>
  <si>
    <t>QA5 - Age Unit</t>
  </si>
  <si>
    <t>QA5 - Gross Load Cylinder 1 (lbs)</t>
  </si>
  <si>
    <t>QA5 - Cylinder 1 Fracture Type</t>
  </si>
  <si>
    <t>QA5 - Cylinder 1 Compressive Strength (psi)</t>
  </si>
  <si>
    <t>QA5 - Gross Load Cylinder 2 (lbs)</t>
  </si>
  <si>
    <t>QA5 - Cylinder 2 Fracture Type</t>
  </si>
  <si>
    <t>QA5 - Cylinder 2 Compressive Strength (psi)</t>
  </si>
  <si>
    <t>QA5 - Gross Load Cylinder 3 (lbs)</t>
  </si>
  <si>
    <t>QA5 - Cylinder 3 Fracture Type</t>
  </si>
  <si>
    <t>QA5 - Cylinder 3 Compressive Strength (psi)</t>
  </si>
  <si>
    <t>QA5 - Average Compressive Strength (psi)</t>
  </si>
  <si>
    <t>QA5 - Compressive Test KYTC Witness</t>
  </si>
  <si>
    <r>
      <t xml:space="preserve">Not Used for Start Up
</t>
    </r>
    <r>
      <rPr>
        <sz val="9"/>
        <color indexed="10"/>
        <rFont val="Arial"/>
        <family val="2"/>
      </rPr>
      <t xml:space="preserve">Initialized to " " (i.e., space)
</t>
    </r>
    <r>
      <rPr>
        <sz val="9"/>
        <rFont val="Arial"/>
        <family val="2"/>
      </rPr>
      <t>Used for remaining.</t>
    </r>
  </si>
  <si>
    <t>NUMBER OF QC SAMPLES</t>
  </si>
  <si>
    <t>Number</t>
  </si>
  <si>
    <t>Line Item</t>
  </si>
  <si>
    <r>
      <t xml:space="preserve">IF </t>
    </r>
    <r>
      <rPr>
        <b/>
        <sz val="10"/>
        <color indexed="10"/>
        <rFont val="Arial"/>
        <family val="2"/>
      </rPr>
      <t>No Sample ID</t>
    </r>
    <r>
      <rPr>
        <sz val="10"/>
        <color indexed="10"/>
        <rFont val="Arial"/>
        <family val="2"/>
      </rPr>
      <t>, Ignore Row.</t>
    </r>
  </si>
  <si>
    <t>No duplicates of key (highlighted in yellow);
IF Sample ID "blank", THEN skip to next record</t>
  </si>
  <si>
    <t>(in item code unit)</t>
  </si>
  <si>
    <r>
      <t xml:space="preserve">THESE THREE FIELDS COME FROM THE FIRST THREE COLUMNS ON THE "Project Item" TAB 
</t>
    </r>
    <r>
      <rPr>
        <b/>
        <sz val="10"/>
        <color indexed="10"/>
        <rFont val="Arial"/>
        <family val="2"/>
      </rPr>
      <t>(AND EACH ROW ON THAT TAB REPEATS FOR EVERY ROW ON THIS TAB HAVING A "Sample ID")</t>
    </r>
  </si>
  <si>
    <r>
      <t xml:space="preserve">IF t_smpl.smpl_t = "QC" THEN
   t_cont_smpl.repr_qty = 
            User Entered "Represent Quantity" </t>
    </r>
    <r>
      <rPr>
        <b/>
        <sz val="10"/>
        <rFont val="Arial"/>
        <family val="2"/>
      </rPr>
      <t>/ J4</t>
    </r>
    <r>
      <rPr>
        <sz val="10"/>
        <rFont val="Arial"/>
        <family val="0"/>
      </rPr>
      <t xml:space="preserve">
ELSE
   just use User Entered "Represented Quantity"
ENDIF
     </t>
    </r>
  </si>
  <si>
    <t>Remark Sequence Number</t>
  </si>
  <si>
    <t>Last Modified User ID</t>
  </si>
  <si>
    <t>Test Field Sequence Number</t>
  </si>
  <si>
    <t>Test Field String Value</t>
  </si>
  <si>
    <t>Test Field Numeric Value</t>
  </si>
  <si>
    <t>SM Table</t>
  </si>
  <si>
    <t>SM Column</t>
  </si>
  <si>
    <t>Logical Validation</t>
  </si>
  <si>
    <t>Comment</t>
  </si>
  <si>
    <t>Long Description</t>
  </si>
  <si>
    <t>Effective Date</t>
  </si>
  <si>
    <t>Remarks ID</t>
  </si>
  <si>
    <r>
      <t>User Entry</t>
    </r>
    <r>
      <rPr>
        <b/>
        <sz val="10"/>
        <rFont val="Arial"/>
        <family val="2"/>
      </rPr>
      <t xml:space="preserve">                                     XML Schema 
</t>
    </r>
    <r>
      <rPr>
        <b/>
        <sz val="10"/>
        <color indexed="12"/>
        <rFont val="Arial"/>
        <family val="2"/>
      </rPr>
      <t xml:space="preserve">Sheet Map   </t>
    </r>
    <r>
      <rPr>
        <b/>
        <sz val="10"/>
        <rFont val="Arial"/>
        <family val="2"/>
      </rPr>
      <t xml:space="preserve">                                Column Name</t>
    </r>
  </si>
  <si>
    <t>Tester ID</t>
  </si>
  <si>
    <r>
      <t xml:space="preserve">Not Used
</t>
    </r>
    <r>
      <rPr>
        <sz val="9"/>
        <color indexed="10"/>
        <rFont val="Arial"/>
        <family val="2"/>
      </rPr>
      <t>Initialized to 0</t>
    </r>
  </si>
  <si>
    <t>Contract ID</t>
  </si>
  <si>
    <t>Project Number</t>
  </si>
  <si>
    <t>Line Item Number</t>
  </si>
  <si>
    <t>Represented Quantity</t>
  </si>
  <si>
    <t>Special Processing</t>
  </si>
  <si>
    <t>Plant ID</t>
  </si>
  <si>
    <t>Plant Type</t>
  </si>
  <si>
    <t xml:space="preserve">Sampling KYTC Witness SM User ID </t>
  </si>
  <si>
    <t>Sample "Creator" 
SM User ID</t>
  </si>
  <si>
    <t>Authorizer SM User ID</t>
  </si>
  <si>
    <t>Related Sample ID</t>
  </si>
  <si>
    <t>Revised Sample ID</t>
  </si>
  <si>
    <t>Sample Origin</t>
  </si>
  <si>
    <t>Sample From</t>
  </si>
  <si>
    <t>Manufacturer</t>
  </si>
  <si>
    <t>Town (where sampled)</t>
  </si>
  <si>
    <t>Intended Use (of material sampled)</t>
  </si>
  <si>
    <t>Buy USA Indicator</t>
  </si>
  <si>
    <t>Buy USA Requirement Type</t>
  </si>
  <si>
    <t>Sample Logged Date</t>
  </si>
  <si>
    <t>Geographic Area</t>
  </si>
  <si>
    <t>Reference</t>
  </si>
  <si>
    <t>Authorization Date</t>
  </si>
  <si>
    <t>Station</t>
  </si>
  <si>
    <t>Offset</t>
  </si>
  <si>
    <t>Sample Size</t>
  </si>
  <si>
    <t>Name of Sample Requester</t>
  </si>
  <si>
    <t>Standard Remarks Included Indicator</t>
  </si>
  <si>
    <t>Mix Design Type</t>
  </si>
  <si>
    <t>Sample Locked Indicator</t>
  </si>
  <si>
    <t>Distance From Finished Grade</t>
  </si>
  <si>
    <t>Distance From Finished Grade Unit</t>
  </si>
  <si>
    <t>Reference Document</t>
  </si>
  <si>
    <t>Sample Size Unit</t>
  </si>
  <si>
    <t>Sample Lock Type</t>
  </si>
  <si>
    <t>Sample Locked By (SM User ID)</t>
  </si>
  <si>
    <t>Sample Lock Date</t>
  </si>
  <si>
    <t>Sample Lock Level 1 Office</t>
  </si>
  <si>
    <t>Sample Lock Level 2 Office</t>
  </si>
  <si>
    <t>Sample Lock Level 3 Office</t>
  </si>
  <si>
    <t>Sample Lock Level 4 Office</t>
  </si>
  <si>
    <t>discipline_id</t>
  </si>
  <si>
    <t>discipline_version</t>
  </si>
  <si>
    <t>Rearranged t_smpl &amp; t_tst_rslt_hdr columns to match existing applet code field order-tds</t>
  </si>
  <si>
    <t>Tracks Pre-Production Workbook Changes</t>
  </si>
  <si>
    <t>Cosmetic Changes (primarily to Header Tab)</t>
  </si>
  <si>
    <t>Date</t>
  </si>
  <si>
    <t>Initials</t>
  </si>
  <si>
    <t>Description</t>
  </si>
  <si>
    <t>TS</t>
  </si>
  <si>
    <t>BGP</t>
  </si>
  <si>
    <t>P</t>
  </si>
  <si>
    <t>DESCRIPTION:</t>
  </si>
  <si>
    <t>Concrete Compressive Strength</t>
  </si>
  <si>
    <t>Concrete Plastic Tests</t>
  </si>
  <si>
    <r>
      <t xml:space="preserve">Type &amp; Size   </t>
    </r>
    <r>
      <rPr>
        <b/>
        <sz val="10"/>
        <rFont val="Arial"/>
        <family val="2"/>
      </rPr>
      <t>AND</t>
    </r>
    <r>
      <rPr>
        <sz val="10"/>
        <rFont val="Arial"/>
        <family val="0"/>
      </rPr>
      <t xml:space="preserve">
CHOOSE CASE tst_meth + tst_fld_sn
      CASE "TestMethod" + "SequenceNumber"
            &lt;Edit Goes Here&gt;
      ENDCASE</t>
    </r>
  </si>
  <si>
    <r>
      <t xml:space="preserve">A DUPLICATE OF KEY (highlighted in yellow) IS NOT AN ERROR IN THIS CASE. (Just removed duplicates prior to writing to DB)
</t>
    </r>
    <r>
      <rPr>
        <sz val="10"/>
        <rFont val="Arial"/>
        <family val="2"/>
      </rPr>
      <t xml:space="preserve">
IF "blank", THEN skip to next record
</t>
    </r>
  </si>
  <si>
    <r>
      <t xml:space="preserve">Test Specification Date (Not used in this discipline)
</t>
    </r>
    <r>
      <rPr>
        <sz val="10"/>
        <color indexed="10"/>
        <rFont val="Arial"/>
        <family val="2"/>
      </rPr>
      <t>Initialized to null (0 on SM DB)</t>
    </r>
  </si>
  <si>
    <t>Fixed Material Codes in Drop_Downs_and_Tables tab; 
Fixed edits on String Field and Numeric Field in t_tst_rslt_dtl tab;
Updated header rows for xml schemas in Project Items tab.</t>
  </si>
  <si>
    <t>Updated date fields in the spreadsheet that are not being used to "null" instead of zero so that the XML transforms would work properly.  (t_smpl_tst.est_cmpl_dt and t_tst_rslt_hdr.effdt)</t>
  </si>
  <si>
    <t>Question: Should we be checking Sample &amp; Mix Authorizor against Group Security.</t>
  </si>
  <si>
    <t>Corrected Contract Item edit (should have been going against the t_cont_streq_matl table)</t>
  </si>
  <si>
    <r>
      <t xml:space="preserve">Existing on t_matl_user 
AND t_matl_user.sm_user_ind='Y'
</t>
    </r>
    <r>
      <rPr>
        <b/>
        <sz val="9"/>
        <color indexed="10"/>
        <rFont val="Arial"/>
        <family val="2"/>
      </rPr>
      <t>QUESTION: SHOULD WE CHECK GROUP SECURITY FOR "AUTHORIZATION"?</t>
    </r>
  </si>
  <si>
    <t>These three keys (and matl_cd from Header tab) must exist on t_cont_streq_matl.</t>
  </si>
  <si>
    <t xml:space="preserve">SU1 - Taken At Quantity </t>
  </si>
  <si>
    <t xml:space="preserve">SU26 - Taken At Quantity </t>
  </si>
  <si>
    <t>SU1 - GenericNum1  (NOT CURRENTLY USED)</t>
  </si>
  <si>
    <t>SU26 - GenericNum1  (NOT CURRENTLY USED)</t>
  </si>
  <si>
    <t>SU1 - Comment  (NOT CURRENTLY USED)</t>
  </si>
  <si>
    <t>SU26 - Comment  (NOT CURRENTLY USED)</t>
  </si>
  <si>
    <t>SU26 - GenericNum4  (NOT CURRENTLY USED)</t>
  </si>
  <si>
    <t>SU1 - GenericNum4  (NOT CURRENTLY USED)</t>
  </si>
  <si>
    <t>SU26 - GenericNum3  (NOT CURRENTLY USED)</t>
  </si>
  <si>
    <t>SU1 - GenericNum3  (NOT CURRENTLY USED)</t>
  </si>
  <si>
    <t>SU26 - GenericNum2  (NOT CURRENTLY USED)</t>
  </si>
  <si>
    <t>SU1 - GenericNum2  (NOT CURRENTLY USED)</t>
  </si>
  <si>
    <t>SU1 - GenericString2  (NOT CURRENTLY USED)</t>
  </si>
  <si>
    <t>SU26 - GenericString2  (NOT CURRENTLY USED)</t>
  </si>
  <si>
    <t>EB1 - Comment  (NOT CURRENTLY USED)</t>
  </si>
  <si>
    <t>EB4 - Comment  (NOT CURRENTLY USED)</t>
  </si>
  <si>
    <t>EB1 - GenericString2  (NOT CURRENTLY USED)</t>
  </si>
  <si>
    <t>EB4 - GenericString2  (NOT CURRENTLY USED)</t>
  </si>
  <si>
    <t>EB1 - GenericNum1  (NOT CURRENTLY USED)</t>
  </si>
  <si>
    <t>EB4 - GenericNum1  (NOT CURRENTLY USED)</t>
  </si>
  <si>
    <t>EB1 - GenericNum2  (NOT CURRENTLY USED)</t>
  </si>
  <si>
    <t>EB4 - GenericNum2  (NOT CURRENTLY USED)</t>
  </si>
  <si>
    <t>EB1 - GenericNum3  (NOT CURRENTLY USED)</t>
  </si>
  <si>
    <t>EB4 - GenericNum3  (NOT CURRENTLY USED)</t>
  </si>
  <si>
    <t>EB1 - GenericNum4  (NOT CURRENTLY USED)</t>
  </si>
  <si>
    <t>EB4 - GenericNum4  (NOT CURRENTLY USED)</t>
  </si>
  <si>
    <t xml:space="preserve">QA1 - Taken At Quantity </t>
  </si>
  <si>
    <t xml:space="preserve">QA5 - Taken At Quantity </t>
  </si>
  <si>
    <t>QA1 - Comment  (NOT CURRENTLY USED)</t>
  </si>
  <si>
    <t>QA1 - GenericString2  (NOT CURRENTLY USED)</t>
  </si>
  <si>
    <t>QA1 - GenericNum1  (NOT CURRENTLY USED)</t>
  </si>
  <si>
    <t>QA1 - GenericNum2  (NOT CURRENTLY USED)</t>
  </si>
  <si>
    <t>QA1 - GenericNum3  (NOT CURRENTLY USED)</t>
  </si>
  <si>
    <t>QA1 - GenericNum4  (NOT CURRENTLY USED)</t>
  </si>
  <si>
    <t>QA5 - Comment  (NOT CURRENTLY USED)</t>
  </si>
  <si>
    <t>QA5 - GenericString2  (NOT CURRENTLY USED)</t>
  </si>
  <si>
    <t>QA5 - GenericNum1  (NOT CURRENTLY USED)</t>
  </si>
  <si>
    <t>QA5 - GenericNum2  (NOT CURRENTLY USED)</t>
  </si>
  <si>
    <t>QA5 - GenericNum3  (NOT CURRENTLY USED)</t>
  </si>
  <si>
    <t>QA5 - GenericNum4  (NOT CURRENTLY USED)</t>
  </si>
  <si>
    <r>
      <t>Corrected "Compressive Strength formulas (rounding) on Early Break tab;</t>
    </r>
    <r>
      <rPr>
        <sz val="10"/>
        <rFont val="Arial"/>
        <family val="2"/>
      </rPr>
      <t xml:space="preserve"> corrected all the mis-mapped COCONCCOMP template (highlighted in pink on template tab) fields on the t_tst_rslt_dtl tab;</t>
    </r>
    <r>
      <rPr>
        <sz val="10"/>
        <rFont val="Arial"/>
        <family val="0"/>
      </rPr>
      <t xml:space="preserve">Added seven field assignments for the "Generic Fields" on every KYTC Template on the t_tst_rslt_dtl tab. Needed to correct COCONCPLAS template so that </t>
    </r>
    <r>
      <rPr>
        <sz val="10"/>
        <rFont val="Arial"/>
        <family val="2"/>
      </rPr>
      <t>"Actual Air Content %" is a computed value when template is used on-line.</t>
    </r>
  </si>
  <si>
    <t>Corrected the mis-mapped "Sampled At Unit" field on the t_tst_rslt_dtl tab.</t>
  </si>
  <si>
    <t>B8-B9</t>
  </si>
  <si>
    <t>SU1 - LABEL: Slump</t>
  </si>
  <si>
    <t>SU26 - LABEL: Slump</t>
  </si>
  <si>
    <t>SU1 - LABEL: Air Content (Pressure Method)</t>
  </si>
  <si>
    <t>SU26 - LABEL: Air Content (Pressure Method)</t>
  </si>
  <si>
    <t>SU1 - LABEL: Air Temperature</t>
  </si>
  <si>
    <t>SU26 - LABEL: Air Temperature</t>
  </si>
  <si>
    <t>SU1 - LABEL: Concrete Temperature</t>
  </si>
  <si>
    <t>SU26 - LABEL: Concrete Temperature</t>
  </si>
  <si>
    <t>QA1 - LABEL: Slump</t>
  </si>
  <si>
    <t>QA5 - LABEL: Slump</t>
  </si>
  <si>
    <t>QA1 - LABEL: Air Content (Pressure Method)</t>
  </si>
  <si>
    <t>QA5 - LABEL: Air Content (Pressure Method)</t>
  </si>
  <si>
    <t>QA1 - LABEL: Air Temperature</t>
  </si>
  <si>
    <t>QA5 - LABEL: Air Temperature</t>
  </si>
  <si>
    <t>QA1 - LABEL: Concrete Temperature</t>
  </si>
  <si>
    <t>QA5 - LABEL: Concrete Temperature</t>
  </si>
  <si>
    <t>EB1 - LABEL: Concrete Cylinder Strength</t>
  </si>
  <si>
    <t>QA1 - LABEL: Concrete Cylinder Strength</t>
  </si>
  <si>
    <t>QA5- LABEL: Concrete Cylinder Strength</t>
  </si>
  <si>
    <t>EB4- LABEL: Concrete Cylinder Strength</t>
  </si>
  <si>
    <t>Added the authorizor field to the "discipline" tab; Made corrections to COCONCPLAS (computed field for Actual Air Content %) for on-line use; Added all label fields for COCONCPLAS and COCONCCOMP tests on t_tst_rslt_dtl tab; Fixed Cylinder Size (Alphanumeric not Numeric) on t_tst_rslt_dtl tab.</t>
  </si>
  <si>
    <t>Comes from t_rmks_dtl tab
(Only QC &amp; QA have active remarks - not active for INFO Samples currently)</t>
  </si>
  <si>
    <t>Fixed mapping for "Sampled At Quantity Unit" from Sart-Up tab in the t_tst_rslt_dtl tab; Added spreadsheet changes for remarks (edit to make sure they do not exceed 255 characters); Fixed duplicate Start-Up Sample ID (i.e., "SC").</t>
  </si>
  <si>
    <t>Corrected the mis-mapped "Start-Up Slump" fields on the t_tst_rslt_dtl tab.</t>
  </si>
  <si>
    <t>district</t>
  </si>
  <si>
    <t>TDS</t>
  </si>
  <si>
    <t>Added field 'district' to the 'discipline' sheet. 'District' is required to identify the correct repository folder name, i.e. 00 is the folder 'Central Office', 01 is 'District 1', etc.</t>
  </si>
  <si>
    <t>replace_allowed_indicator</t>
  </si>
  <si>
    <t>Added field 'replace_allowed_indicator' to the 'discipline' sheet and set to 'Y' for testing. Also removed the 'email_recipient' and 'spreadsheet_authorizor' fields from the same tab as they are no longer required.</t>
  </si>
  <si>
    <t>Existing on t_cd_tbl_dtl (cd_id)
AND t_cd_tbl_dtl.tbl_id='UNITS'</t>
  </si>
  <si>
    <t>Existing on t_tst_fee_schd</t>
  </si>
  <si>
    <t>COCONCPLAS: Use Sample Date as Test Date
COCONCCOMP: Leave Blank</t>
  </si>
  <si>
    <t>Break Date</t>
  </si>
  <si>
    <t>cmpl_dt</t>
  </si>
  <si>
    <t>Received Date</t>
  </si>
  <si>
    <t>Actual Start Date</t>
  </si>
  <si>
    <r>
      <t xml:space="preserve">Only used for QC/QA Samples.  </t>
    </r>
    <r>
      <rPr>
        <sz val="9"/>
        <color indexed="10"/>
        <rFont val="Arial"/>
        <family val="2"/>
      </rPr>
      <t>Otherwise, initialized to " " (i.e., space)</t>
    </r>
  </si>
  <si>
    <t>Breaking Technician (SM User ID)</t>
  </si>
  <si>
    <t>Revised the following edits as discussed with Troy on 8/30/06:
- "Sampler", "Tester", "Authorizer" edits to be more complete;
- t_smpl_tst.tst_meth to check t_tst_fee_sched
- Add district to discipline tab
- Re-validate authorizer (&amp; witnessed by)  [NOTE: no changes in any discipline]
- Add code table check for t_smpl.unt_t where missing
- Review Repr_Qty on all spreadsheet   [NOTE: no changes in any discipline]
Revised the following due to Committee decisions:
- Revise Sample IDs to use all 18-characters (as specified in updated procedures)
- Revise Remarks ID to use last 4 characters of Sample ID instead of last 2 (since this was extended)
- Revise Test Start, Est. Compl., and Actual Compl. Dates (as specified in updated procedures)
- Remove assignment of "rel_smpl_id" as this information already captured in Control Num/Seal Num fields (i.e., Lot/Sublot)
- Add the two Station/Offset fields on the QC/QA Samples (and map to corresponding SiteManager fields)</t>
  </si>
  <si>
    <t>Editorial Updates (colorations); no functional updates.</t>
  </si>
  <si>
    <t>Sublot for QA</t>
  </si>
  <si>
    <t>Air</t>
  </si>
  <si>
    <t>Comp. Strength</t>
  </si>
  <si>
    <t>Conc. Temp.</t>
  </si>
  <si>
    <t>Low</t>
  </si>
  <si>
    <t>High</t>
  </si>
  <si>
    <t>Material</t>
  </si>
  <si>
    <t>Max. Slump</t>
  </si>
  <si>
    <t>Material Selected</t>
  </si>
  <si>
    <t>Tolerance</t>
  </si>
  <si>
    <t>QC Slump</t>
  </si>
  <si>
    <t>QA Slump</t>
  </si>
  <si>
    <t>QA Sample</t>
  </si>
  <si>
    <t>MH/RM</t>
  </si>
  <si>
    <t>Removed drop-down for Concrete Class on Header page and hard-coded 'P' in the cell and locked it.  Put hash marks in 'Concrete Plastic Test (KYTC) Witness' (cell W8, on QC-CA_Acpt Tab), and locked the cell.  Placed cell conditional formatting on the following cells on the QC-QA_Acpt tab:
Cell M8 (Slump)
Cell Q8 (Actual Air Content)
Cell U8 (Concrete Temperature)
Cell AN8 (Average Compressive Strength)
Auto-populated cell AP8 (Sample Status), on the QC-QA_Acpt tab, with 'COMP' or 'FAIL' based on limits setup in hidden rows 17-40.</t>
  </si>
  <si>
    <t>Set Only for QC Samples
Initialized to "N" otherwise</t>
  </si>
  <si>
    <t>COCONCPLAS: Leave Blank
COCONCCOMP: Break Date</t>
  </si>
  <si>
    <r>
      <t>Existing on t_matl_user 
AND             t_matl_user.tstr_ind='Y"
AND CHOOSE CASE tst_meth 
        CASE "</t>
    </r>
    <r>
      <rPr>
        <sz val="10"/>
        <color indexed="10"/>
        <rFont val="Arial"/>
        <family val="2"/>
      </rPr>
      <t>COCONCPLAS</t>
    </r>
    <r>
      <rPr>
        <sz val="10"/>
        <rFont val="Arial"/>
        <family val="0"/>
      </rPr>
      <t xml:space="preserve">" 
            active test qualification of "ACI Level I" 
           (  I.e., At least one row returned from:
            SELECT * FROM t_tst_prsnl_qualfn
            WHERE tst_id = tst_id
            AND      tst_prsnlqualfn_t = "CACI"
            AND      qualfn_lev_t = "ACI1"
            AND      exp_dt </t>
    </r>
    <r>
      <rPr>
        <sz val="10"/>
        <color indexed="10"/>
        <rFont val="Arial"/>
        <family val="2"/>
      </rPr>
      <t>&gt;</t>
    </r>
    <r>
      <rPr>
        <sz val="10"/>
        <rFont val="Arial"/>
        <family val="0"/>
      </rPr>
      <t xml:space="preserve">= t_smpl_tst.strt_dt (same keys as current row)
            AND      effdt     </t>
    </r>
    <r>
      <rPr>
        <sz val="10"/>
        <color indexed="10"/>
        <rFont val="Arial"/>
        <family val="2"/>
      </rPr>
      <t>&lt;</t>
    </r>
    <r>
      <rPr>
        <sz val="10"/>
        <rFont val="Arial"/>
        <family val="0"/>
      </rPr>
      <t xml:space="preserve">= t_smpl_tst.strt_dt (same keys as current row)
          For any row above, return at least one row:
            SELECT * FROM t_tst_prsnqualftst
            WHERE tst_id = tst_id
            AND      tst_prsnlqualfn_t = t_tst_prsnl_qualfn.tst_prsnlqualfn_t
            AND      qualfn_lev_t = t_tst_prsnl_qualfn.qualfn_lev_t
            AND      </t>
    </r>
    <r>
      <rPr>
        <sz val="10"/>
        <color indexed="10"/>
        <rFont val="Arial"/>
        <family val="2"/>
      </rPr>
      <t xml:space="preserve">effdt = </t>
    </r>
    <r>
      <rPr>
        <sz val="10"/>
        <rFont val="Arial"/>
        <family val="0"/>
      </rPr>
      <t>t_tst_prsnl_qualfn.effdt
            AND      tst_meth = t_smpl_tst.tst_meth   )
        CASE "</t>
    </r>
    <r>
      <rPr>
        <sz val="10"/>
        <color indexed="10"/>
        <rFont val="Arial"/>
        <family val="2"/>
      </rPr>
      <t>COCONCCOMP</t>
    </r>
    <r>
      <rPr>
        <sz val="10"/>
        <rFont val="Arial"/>
        <family val="0"/>
      </rPr>
      <t xml:space="preserve">" 
             active test qualification of "Informal" 
           (  I.e., At least one row returned from:
            SELECT * FROM t_tst_prsnl_qualfn
            WHERE tst_id = tst_id
            AND      tst_prsnlqualfn_t = "MISC"
            AND      qualfn_lev_t = "INTT"
            AND      exp_dt &lt;= t_smpl_tst.strt_dt (same keys as current row)
            AND      effdt     &gt;= t_smpl_tst.strt_dt (same keys as current row)
          For any row above, return at least one row:
            SELECT * FROM t_tst_prsnqualftst
            WHERE tst_id = tst_id
            AND      tst_prsnlqualfn_t = t_tst_prsnl_qualfn.tst_prsnlqualfn_t
            AND      qualfn_lev_t = t_tst_prsnl_qualfn.qualfn_lev_t
            AND      </t>
    </r>
    <r>
      <rPr>
        <sz val="10"/>
        <color indexed="10"/>
        <rFont val="Arial"/>
        <family val="2"/>
      </rPr>
      <t xml:space="preserve">effdt = </t>
    </r>
    <r>
      <rPr>
        <sz val="10"/>
        <rFont val="Arial"/>
        <family val="0"/>
      </rPr>
      <t>t_tst_prsnl_qualfn.effdt
            AND      tst_meth = t_smpl_tst.tst_meth   )
        ENDCASE</t>
    </r>
  </si>
  <si>
    <r>
      <t xml:space="preserve">Existing on t_matl_user 
AND  t_matl_user.smplr_ind='Y"
AND  active sampler qualification of </t>
    </r>
    <r>
      <rPr>
        <b/>
        <sz val="10"/>
        <rFont val="Arial"/>
        <family val="0"/>
      </rPr>
      <t>"ACI Level I"</t>
    </r>
    <r>
      <rPr>
        <sz val="10"/>
        <rFont val="Arial"/>
        <family val="0"/>
      </rPr>
      <t xml:space="preserve"> 
        (  I.e., At least one row returned from:
         SELECT * FROM t_insp_qualfn
         WHERE smpld_by = smpld_by
         AND      insp_qualfn_t = "CACI"
         AND      qualfn_lev_t = "ACI1"
         AND      exp_dt </t>
    </r>
    <r>
      <rPr>
        <sz val="10"/>
        <color indexed="10"/>
        <rFont val="Arial"/>
        <family val="2"/>
      </rPr>
      <t>&gt;</t>
    </r>
    <r>
      <rPr>
        <sz val="10"/>
        <rFont val="Arial"/>
        <family val="0"/>
      </rPr>
      <t xml:space="preserve">= t_smpl.smpl_dt (same keys as current row)
         AND      effdt     </t>
    </r>
    <r>
      <rPr>
        <sz val="10"/>
        <color indexed="10"/>
        <rFont val="Arial"/>
        <family val="2"/>
      </rPr>
      <t>&lt;</t>
    </r>
    <r>
      <rPr>
        <sz val="10"/>
        <rFont val="Arial"/>
        <family val="0"/>
      </rPr>
      <t>= t_smpl.smpl_dt (same keys as current row)   )</t>
    </r>
  </si>
  <si>
    <t>Performed following:
- Fixed t_smpl.std_rmrks_ind: assignment should have been same as CONCSTRT;  
- Fixed "&gt;" and "&lt;" in Sampler and Tester Qualification edits;  
- Removed all green highlighting and hid non-user tabs and added tab security for FINAL VERSION.
- Replaced couple of calculations on QC-QA_Acpt
- Added macro's for unhiding/unprotecting sheets (and the reverse) for KYTC updates - password is "map".</t>
  </si>
  <si>
    <t>Made corrections for Received/Start Date on COCONCCOMP Test on t_smpl_tst tab (so that edits on Testers would work properly).</t>
  </si>
  <si>
    <t>Replaced Lab, Sampler, and Tester data with valid KQTL data.</t>
  </si>
  <si>
    <t>MDH</t>
  </si>
  <si>
    <t>Filename</t>
  </si>
  <si>
    <t>Performance tuning (started using ScreenUpdating Property in background macros to help speed up processing); Added "Filename" (SampleIDRoot) to the discipline tab.</t>
  </si>
  <si>
    <t>Attached new map which includes the root sample id (filename).  The new map also ensures all dates from excel are in the same formate (serial date).  Conversion to normal date and format is handled in the applet.  All dates are tested for validity and that they don't exceed the current system date.</t>
  </si>
  <si>
    <t>Prefixed Lab ID with 'C' or 'T' to designate Contractor or KYTC lab.</t>
  </si>
  <si>
    <t>Assigned new "Template Status" code table value in t_tst_rslt_dtl.F2 based on the value in t_smpl.smpl_stat (Global Template Change).</t>
  </si>
  <si>
    <t>SU1 - Template Status (TEMPSTAT)</t>
  </si>
  <si>
    <t>SU26 - Template Status (TEMPSTAT)</t>
  </si>
  <si>
    <t>EB1 - Template Status (TEMPSTAT)</t>
  </si>
  <si>
    <t>EB4 - Template Status (TEMPSTAT)</t>
  </si>
  <si>
    <t>QA1 - Template Status (TEMPSTAT)</t>
  </si>
  <si>
    <t>QA5 - Template Status (TEMPSTAT)</t>
  </si>
  <si>
    <r>
      <t xml:space="preserve">Type &amp; Size   </t>
    </r>
    <r>
      <rPr>
        <b/>
        <sz val="10"/>
        <rFont val="Arial"/>
        <family val="2"/>
      </rPr>
      <t>AND</t>
    </r>
    <r>
      <rPr>
        <sz val="10"/>
        <rFont val="Arial"/>
        <family val="0"/>
      </rPr>
      <t xml:space="preserve">
CHOOSE CASE tst_meth + tst_fld_sn
      CASE </t>
    </r>
    <r>
      <rPr>
        <sz val="10"/>
        <color indexed="10"/>
        <rFont val="Arial"/>
        <family val="2"/>
      </rPr>
      <t>"COCONCPLAS"</t>
    </r>
    <r>
      <rPr>
        <sz val="10"/>
        <rFont val="Arial"/>
        <family val="0"/>
      </rPr>
      <t xml:space="preserve"> + </t>
    </r>
    <r>
      <rPr>
        <sz val="10"/>
        <color indexed="10"/>
        <rFont val="Arial"/>
        <family val="2"/>
      </rPr>
      <t>"25"</t>
    </r>
    <r>
      <rPr>
        <sz val="10"/>
        <rFont val="Arial"/>
        <family val="0"/>
      </rPr>
      <t xml:space="preserve">
      CASE </t>
    </r>
    <r>
      <rPr>
        <sz val="10"/>
        <color indexed="10"/>
        <rFont val="Arial"/>
        <family val="2"/>
      </rPr>
      <t>"COCONCCOMP"</t>
    </r>
    <r>
      <rPr>
        <sz val="10"/>
        <rFont val="Arial"/>
        <family val="0"/>
      </rPr>
      <t xml:space="preserve"> + </t>
    </r>
    <r>
      <rPr>
        <sz val="10"/>
        <color indexed="10"/>
        <rFont val="Arial"/>
        <family val="2"/>
      </rPr>
      <t>"31"</t>
    </r>
    <r>
      <rPr>
        <sz val="10"/>
        <rFont val="Arial"/>
        <family val="0"/>
      </rPr>
      <t xml:space="preserve">
            Existing on t_matl_user 
            AND t_matl_user.sm_user_ind='Y'
</t>
    </r>
    <r>
      <rPr>
        <sz val="10"/>
        <color indexed="10"/>
        <rFont val="Arial"/>
        <family val="2"/>
      </rPr>
      <t xml:space="preserve">      CASE "COCONCPLAS" +</t>
    </r>
    <r>
      <rPr>
        <b/>
        <sz val="10"/>
        <color indexed="10"/>
        <rFont val="Arial"/>
        <family val="2"/>
      </rPr>
      <t xml:space="preserve"> "2"    [Code Table check]</t>
    </r>
    <r>
      <rPr>
        <sz val="10"/>
        <color indexed="10"/>
        <rFont val="Arial"/>
        <family val="2"/>
      </rPr>
      <t xml:space="preserve">
      CASE "COCONCCOMP" + </t>
    </r>
    <r>
      <rPr>
        <b/>
        <sz val="10"/>
        <color indexed="10"/>
        <rFont val="Arial"/>
        <family val="2"/>
      </rPr>
      <t>"2"   [Code Table check]</t>
    </r>
    <r>
      <rPr>
        <sz val="10"/>
        <color indexed="10"/>
        <rFont val="Arial"/>
        <family val="2"/>
      </rPr>
      <t xml:space="preserve">
            Existing on t_cd_tbl_dtl (cd_id)
            AND t_cd_tbl_dtl.tbl_id='TEMPSTAT'
</t>
    </r>
    <r>
      <rPr>
        <sz val="10"/>
        <rFont val="Arial"/>
        <family val="0"/>
      </rPr>
      <t xml:space="preserve">     CASE "TestMethod" + "SequenceNumber"
            &lt;Edit Goes Here&gt;
      ENDCASE</t>
    </r>
  </si>
  <si>
    <t>Rather than using the "Mix ID" (on the Additional Sample Data tab)  to link to link the project samples to the Mix, use the "Link To" field on the Basic Sample Data tab and link to the MDA Sample corresponding to the Mix.</t>
  </si>
  <si>
    <t>Existing on t_smpl</t>
  </si>
  <si>
    <t>For Asphalt and Concrete QC/QA samples, this should reference the Sample ID corresponding to the original Mix Design Approval Sample (i.e., the link back to the original Mix definition)</t>
  </si>
  <si>
    <t>Removed from Applet 3/26/07; Will now using the Related Sample ID instead to link to the Mix ID.</t>
  </si>
  <si>
    <t>RBM</t>
  </si>
  <si>
    <t>Corrected Material Codes in the Table Tab</t>
  </si>
  <si>
    <t>1.0</t>
  </si>
  <si>
    <t>(New XML Schema)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</si>
</sst>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
    <numFmt numFmtId="173" formatCode="yyyymmddhhmmss"/>
    <numFmt numFmtId="174" formatCode="[$-409]h:mm:ss\ AM/PM"/>
    <numFmt numFmtId="175" formatCode="m/d/yy;@"/>
    <numFmt numFmtId="176" formatCode="mm/dd"/>
    <numFmt numFmtId="177" formatCode="mm/dd/yy"/>
    <numFmt numFmtId="178" formatCode="&quot;$&quot;#,##0.00"/>
    <numFmt numFmtId="179" formatCode="mm/dd/yy;@"/>
    <numFmt numFmtId="180" formatCode="mmm\-yyyy"/>
  </numFmts>
  <fonts count="60">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i/>
      <sz val="10"/>
      <name val="Arial"/>
      <family val="2"/>
    </font>
    <font>
      <sz val="18"/>
      <name val="Arial"/>
      <family val="2"/>
    </font>
    <font>
      <b/>
      <i/>
      <u val="single"/>
      <sz val="10"/>
      <name val="Arial"/>
      <family val="2"/>
    </font>
    <font>
      <sz val="14"/>
      <name val="Arial"/>
      <family val="2"/>
    </font>
    <font>
      <sz val="10"/>
      <color indexed="10"/>
      <name val="Arial"/>
      <family val="0"/>
    </font>
    <font>
      <b/>
      <sz val="10"/>
      <color indexed="10"/>
      <name val="Arial"/>
      <family val="2"/>
    </font>
    <font>
      <i/>
      <sz val="10"/>
      <name val="Arial"/>
      <family val="2"/>
    </font>
    <font>
      <b/>
      <u val="single"/>
      <sz val="10"/>
      <name val="Arial"/>
      <family val="2"/>
    </font>
    <font>
      <b/>
      <sz val="10"/>
      <color indexed="12"/>
      <name val="Arial"/>
      <family val="2"/>
    </font>
    <font>
      <sz val="10"/>
      <color indexed="12"/>
      <name val="Arial"/>
      <family val="2"/>
    </font>
    <font>
      <sz val="12"/>
      <color indexed="10"/>
      <name val="Times New Roman"/>
      <family val="1"/>
    </font>
    <font>
      <sz val="8"/>
      <name val="Tahoma"/>
      <family val="0"/>
    </font>
    <font>
      <b/>
      <sz val="8"/>
      <name val="Tahoma"/>
      <family val="0"/>
    </font>
    <font>
      <sz val="9"/>
      <name val="Arial"/>
      <family val="2"/>
    </font>
    <font>
      <u val="single"/>
      <sz val="9"/>
      <name val="Arial"/>
      <family val="2"/>
    </font>
    <font>
      <sz val="9"/>
      <color indexed="10"/>
      <name val="Arial"/>
      <family val="2"/>
    </font>
    <font>
      <b/>
      <sz val="9"/>
      <name val="Arial"/>
      <family val="2"/>
    </font>
    <font>
      <b/>
      <sz val="9"/>
      <color indexed="10"/>
      <name val="Arial"/>
      <family val="2"/>
    </font>
    <font>
      <b/>
      <sz val="10"/>
      <name val="Tahoma"/>
      <family val="0"/>
    </font>
    <font>
      <sz val="10"/>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gray0625"/>
    </fill>
    <fill>
      <patternFill patternType="solid">
        <fgColor indexed="65"/>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6"/>
        <bgColor indexed="64"/>
      </patternFill>
    </fill>
    <fill>
      <patternFill patternType="solid">
        <fgColor indexed="48"/>
        <bgColor indexed="64"/>
      </patternFill>
    </fill>
    <fill>
      <patternFill patternType="solid">
        <fgColor indexed="14"/>
        <bgColor indexed="64"/>
      </patternFill>
    </fill>
    <fill>
      <patternFill patternType="solid">
        <fgColor indexed="53"/>
        <bgColor indexed="64"/>
      </patternFill>
    </fill>
    <fill>
      <patternFill patternType="solid">
        <fgColor indexed="26"/>
        <bgColor indexed="64"/>
      </patternFill>
    </fill>
    <fill>
      <patternFill patternType="lightDown">
        <bgColor indexed="42"/>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medium"/>
      <right>
        <color indexed="63"/>
      </right>
      <top style="medium"/>
      <bottom style="medium"/>
    </border>
    <border>
      <left style="thin"/>
      <right style="thin"/>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style="medium"/>
      <right style="thin"/>
      <top style="medium"/>
      <bottom style="medium"/>
    </border>
    <border>
      <left>
        <color indexed="63"/>
      </left>
      <right style="thin"/>
      <top style="thin"/>
      <bottom style="thin"/>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medium"/>
      <bottom style="thin"/>
    </border>
    <border>
      <left style="medium"/>
      <right style="medium"/>
      <top>
        <color indexed="63"/>
      </top>
      <bottom style="thin"/>
    </border>
    <border>
      <left>
        <color indexed="63"/>
      </left>
      <right style="thin"/>
      <top style="medium"/>
      <bottom style="thin"/>
    </border>
    <border>
      <left style="thin"/>
      <right style="medium"/>
      <top>
        <color indexed="63"/>
      </top>
      <bottom style="thin"/>
    </border>
    <border>
      <left style="medium"/>
      <right>
        <color indexed="63"/>
      </right>
      <top style="thin"/>
      <bottom style="thin"/>
    </border>
    <border>
      <left style="medium"/>
      <right style="medium"/>
      <top style="thin"/>
      <bottom style="thin"/>
    </border>
    <border>
      <left style="thin"/>
      <right style="medium"/>
      <top style="thin"/>
      <bottom style="thin"/>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medium"/>
      <top style="medium"/>
      <bottom style="thin"/>
    </border>
    <border>
      <left style="medium"/>
      <right>
        <color indexed="63"/>
      </right>
      <top>
        <color indexed="63"/>
      </top>
      <bottom style="thin"/>
    </border>
    <border>
      <left style="thin"/>
      <right>
        <color indexed="63"/>
      </right>
      <top style="medium"/>
      <bottom style="thin"/>
    </border>
    <border>
      <left style="medium"/>
      <right style="thin"/>
      <top style="medium"/>
      <bottom style="thin"/>
    </border>
    <border>
      <left style="thin"/>
      <right>
        <color indexed="63"/>
      </right>
      <top style="thin"/>
      <bottom style="thin"/>
    </border>
    <border>
      <left style="medium"/>
      <right style="thin"/>
      <top style="thin"/>
      <bottom style="thin"/>
    </border>
    <border>
      <left style="thin"/>
      <right>
        <color indexed="63"/>
      </right>
      <top style="thin"/>
      <bottom style="medium"/>
    </border>
    <border>
      <left style="medium"/>
      <right style="thin"/>
      <top style="thin"/>
      <bottom style="medium"/>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medium"/>
    </border>
    <border>
      <left style="thin"/>
      <right style="thin"/>
      <top style="medium"/>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39">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0" fillId="33" borderId="1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horizontal="center"/>
    </xf>
    <xf numFmtId="0" fontId="0" fillId="33" borderId="10" xfId="0" applyFill="1" applyBorder="1" applyAlignment="1">
      <alignment horizontal="center"/>
    </xf>
    <xf numFmtId="0" fontId="0" fillId="34" borderId="0" xfId="0" applyFill="1" applyBorder="1" applyAlignment="1" applyProtection="1">
      <alignment horizontal="center"/>
      <protection/>
    </xf>
    <xf numFmtId="0" fontId="0" fillId="34" borderId="11" xfId="0" applyFill="1" applyBorder="1" applyAlignment="1" applyProtection="1">
      <alignment horizontal="center"/>
      <protection/>
    </xf>
    <xf numFmtId="0" fontId="7" fillId="34" borderId="12" xfId="0" applyFont="1" applyFill="1" applyBorder="1" applyAlignment="1" applyProtection="1">
      <alignment horizontal="center"/>
      <protection/>
    </xf>
    <xf numFmtId="0" fontId="0" fillId="34" borderId="13" xfId="0" applyFill="1" applyBorder="1" applyAlignment="1" applyProtection="1">
      <alignment horizontal="center"/>
      <protection/>
    </xf>
    <xf numFmtId="0" fontId="0" fillId="34" borderId="0" xfId="0" applyFill="1" applyBorder="1" applyAlignment="1">
      <alignment/>
    </xf>
    <xf numFmtId="0" fontId="0" fillId="34" borderId="13" xfId="0" applyFill="1" applyBorder="1" applyAlignment="1">
      <alignment/>
    </xf>
    <xf numFmtId="0" fontId="6" fillId="34" borderId="12" xfId="0" applyFont="1" applyFill="1" applyBorder="1" applyAlignment="1">
      <alignment/>
    </xf>
    <xf numFmtId="0" fontId="5" fillId="35" borderId="12" xfId="0" applyFont="1" applyFill="1" applyBorder="1" applyAlignment="1">
      <alignment/>
    </xf>
    <xf numFmtId="0" fontId="0" fillId="35" borderId="0" xfId="0" applyFill="1" applyBorder="1" applyAlignment="1">
      <alignment/>
    </xf>
    <xf numFmtId="0" fontId="5" fillId="0" borderId="12" xfId="0" applyFont="1" applyBorder="1" applyAlignment="1">
      <alignment/>
    </xf>
    <xf numFmtId="0" fontId="5" fillId="0" borderId="0" xfId="0" applyFont="1" applyBorder="1" applyAlignment="1">
      <alignment/>
    </xf>
    <xf numFmtId="14" fontId="0" fillId="34" borderId="13" xfId="0" applyNumberFormat="1" applyFill="1" applyBorder="1" applyAlignment="1">
      <alignment/>
    </xf>
    <xf numFmtId="0" fontId="0" fillId="34" borderId="13" xfId="0" applyFill="1" applyBorder="1" applyAlignment="1">
      <alignment horizontal="center"/>
    </xf>
    <xf numFmtId="0" fontId="8" fillId="34" borderId="13" xfId="0" applyFont="1" applyFill="1" applyBorder="1" applyAlignment="1">
      <alignment horizontal="right"/>
    </xf>
    <xf numFmtId="0" fontId="0" fillId="34" borderId="0" xfId="0" applyFill="1" applyBorder="1" applyAlignment="1">
      <alignment horizontal="center"/>
    </xf>
    <xf numFmtId="166" fontId="0" fillId="34" borderId="0" xfId="0" applyNumberFormat="1" applyFill="1" applyBorder="1" applyAlignment="1">
      <alignment horizontal="center"/>
    </xf>
    <xf numFmtId="166" fontId="0" fillId="34" borderId="13" xfId="0" applyNumberFormat="1" applyFill="1" applyBorder="1" applyAlignment="1">
      <alignment horizontal="center"/>
    </xf>
    <xf numFmtId="0" fontId="0" fillId="34" borderId="14" xfId="0" applyFill="1" applyBorder="1" applyAlignment="1" applyProtection="1">
      <alignment horizontal="center"/>
      <protection/>
    </xf>
    <xf numFmtId="0" fontId="0" fillId="34" borderId="12" xfId="0" applyFill="1" applyBorder="1" applyAlignment="1">
      <alignment/>
    </xf>
    <xf numFmtId="0" fontId="0" fillId="34" borderId="12" xfId="0" applyFill="1" applyBorder="1" applyAlignment="1" applyProtection="1">
      <alignment/>
      <protection/>
    </xf>
    <xf numFmtId="0" fontId="0" fillId="34" borderId="0" xfId="0" applyFill="1" applyBorder="1" applyAlignment="1" applyProtection="1">
      <alignment/>
      <protection/>
    </xf>
    <xf numFmtId="0" fontId="0" fillId="34" borderId="13" xfId="0" applyFill="1" applyBorder="1" applyAlignment="1" applyProtection="1">
      <alignment/>
      <protection/>
    </xf>
    <xf numFmtId="0" fontId="0" fillId="33" borderId="10" xfId="0" applyFill="1" applyBorder="1" applyAlignment="1" applyProtection="1">
      <alignment horizontal="center"/>
      <protection/>
    </xf>
    <xf numFmtId="0" fontId="0" fillId="34" borderId="15" xfId="0" applyFill="1" applyBorder="1" applyAlignment="1" applyProtection="1">
      <alignment/>
      <protection/>
    </xf>
    <xf numFmtId="0" fontId="0" fillId="33" borderId="10" xfId="0" applyFont="1" applyFill="1" applyBorder="1" applyAlignment="1">
      <alignment/>
    </xf>
    <xf numFmtId="0" fontId="0" fillId="35" borderId="13" xfId="0" applyFill="1" applyBorder="1" applyAlignment="1">
      <alignment/>
    </xf>
    <xf numFmtId="0" fontId="0" fillId="33" borderId="10" xfId="0" applyFill="1" applyBorder="1" applyAlignment="1" applyProtection="1">
      <alignment/>
      <protection/>
    </xf>
    <xf numFmtId="0" fontId="5" fillId="34" borderId="0" xfId="0" applyFont="1" applyFill="1" applyBorder="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0" fontId="0" fillId="0" borderId="0" xfId="0" applyFill="1" applyAlignment="1">
      <alignment horizontal="right"/>
    </xf>
    <xf numFmtId="0" fontId="0" fillId="0" borderId="0" xfId="0" applyFill="1" applyAlignment="1">
      <alignment/>
    </xf>
    <xf numFmtId="0" fontId="0" fillId="36" borderId="0" xfId="0" applyFill="1" applyAlignment="1">
      <alignment horizontal="left"/>
    </xf>
    <xf numFmtId="0" fontId="0" fillId="36" borderId="16" xfId="0" applyFill="1" applyBorder="1" applyAlignment="1">
      <alignment/>
    </xf>
    <xf numFmtId="0" fontId="0" fillId="36" borderId="0" xfId="0" applyFill="1" applyAlignment="1">
      <alignment/>
    </xf>
    <xf numFmtId="0" fontId="0" fillId="0" borderId="0" xfId="0" applyFill="1" applyBorder="1" applyAlignment="1">
      <alignment/>
    </xf>
    <xf numFmtId="0" fontId="0" fillId="36" borderId="0" xfId="0" applyFill="1" applyBorder="1" applyAlignment="1">
      <alignment/>
    </xf>
    <xf numFmtId="0" fontId="0" fillId="0" borderId="17" xfId="0" applyFill="1" applyBorder="1" applyAlignment="1">
      <alignment/>
    </xf>
    <xf numFmtId="0" fontId="0" fillId="0" borderId="18" xfId="0" applyFill="1" applyBorder="1" applyAlignment="1">
      <alignment horizontal="center"/>
    </xf>
    <xf numFmtId="0" fontId="0" fillId="0" borderId="10" xfId="0" applyFill="1" applyBorder="1" applyAlignment="1">
      <alignment horizontal="center"/>
    </xf>
    <xf numFmtId="0" fontId="0" fillId="0" borderId="0" xfId="0" applyAlignment="1">
      <alignment/>
    </xf>
    <xf numFmtId="165" fontId="0" fillId="0" borderId="0" xfId="0" applyNumberFormat="1" applyAlignment="1">
      <alignment/>
    </xf>
    <xf numFmtId="0" fontId="0" fillId="33" borderId="19" xfId="0" applyFill="1" applyBorder="1" applyAlignment="1">
      <alignment horizontal="center"/>
    </xf>
    <xf numFmtId="0" fontId="0" fillId="0" borderId="10" xfId="0" applyFill="1" applyBorder="1" applyAlignment="1" applyProtection="1">
      <alignment/>
      <protection/>
    </xf>
    <xf numFmtId="0" fontId="0" fillId="0" borderId="10" xfId="0" applyFill="1" applyBorder="1" applyAlignment="1">
      <alignment/>
    </xf>
    <xf numFmtId="0" fontId="0" fillId="34" borderId="15" xfId="0" applyFill="1" applyBorder="1" applyAlignment="1" applyProtection="1">
      <alignment horizontal="left"/>
      <protection/>
    </xf>
    <xf numFmtId="0" fontId="0" fillId="36" borderId="0" xfId="0" applyFill="1" applyAlignment="1" applyProtection="1">
      <alignment horizontal="center"/>
      <protection/>
    </xf>
    <xf numFmtId="0" fontId="0" fillId="0" borderId="0" xfId="0" applyAlignment="1">
      <alignment horizontal="right"/>
    </xf>
    <xf numFmtId="0" fontId="0" fillId="37" borderId="0" xfId="0" applyFill="1" applyAlignment="1">
      <alignment/>
    </xf>
    <xf numFmtId="0" fontId="11" fillId="0" borderId="0" xfId="0" applyFont="1" applyAlignment="1">
      <alignment/>
    </xf>
    <xf numFmtId="0" fontId="0" fillId="36" borderId="0" xfId="0" applyFill="1" applyAlignment="1">
      <alignment horizontal="right"/>
    </xf>
    <xf numFmtId="0" fontId="0" fillId="0" borderId="0" xfId="0" applyAlignment="1">
      <alignment vertical="top"/>
    </xf>
    <xf numFmtId="0" fontId="0" fillId="0" borderId="20" xfId="0" applyBorder="1" applyAlignment="1">
      <alignment vertical="top"/>
    </xf>
    <xf numFmtId="0" fontId="0" fillId="38" borderId="20" xfId="0" applyFill="1" applyBorder="1" applyAlignment="1">
      <alignment vertical="top"/>
    </xf>
    <xf numFmtId="0" fontId="0" fillId="0" borderId="20" xfId="0" applyFont="1" applyFill="1" applyBorder="1" applyAlignment="1">
      <alignment vertical="top" wrapText="1"/>
    </xf>
    <xf numFmtId="0" fontId="0" fillId="39" borderId="0" xfId="0" applyFill="1" applyAlignment="1">
      <alignment/>
    </xf>
    <xf numFmtId="0" fontId="0" fillId="0" borderId="0" xfId="0" applyAlignment="1">
      <alignment horizontal="left"/>
    </xf>
    <xf numFmtId="0" fontId="0" fillId="36" borderId="0" xfId="0" applyFont="1" applyFill="1" applyAlignment="1" applyProtection="1">
      <alignment horizontal="center"/>
      <protection/>
    </xf>
    <xf numFmtId="0" fontId="1" fillId="0" borderId="0" xfId="0" applyFont="1" applyAlignment="1">
      <alignment horizontal="right"/>
    </xf>
    <xf numFmtId="0" fontId="13" fillId="0" borderId="0" xfId="0" applyFont="1" applyAlignment="1">
      <alignment/>
    </xf>
    <xf numFmtId="0" fontId="1" fillId="0" borderId="0" xfId="0" applyFont="1" applyAlignment="1">
      <alignment/>
    </xf>
    <xf numFmtId="0" fontId="1" fillId="0" borderId="0" xfId="0" applyFont="1" applyAlignment="1">
      <alignment horizontal="left"/>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0" fillId="40" borderId="0" xfId="0" applyFill="1" applyAlignment="1">
      <alignment/>
    </xf>
    <xf numFmtId="0" fontId="0" fillId="0" borderId="0" xfId="0" applyFill="1" applyAlignment="1">
      <alignment vertical="top"/>
    </xf>
    <xf numFmtId="0" fontId="12" fillId="36" borderId="0" xfId="0" applyFont="1" applyFill="1" applyBorder="1" applyAlignment="1" applyProtection="1">
      <alignment/>
      <protection locked="0"/>
    </xf>
    <xf numFmtId="0" fontId="9" fillId="36" borderId="0" xfId="0" applyFont="1" applyFill="1" applyAlignment="1" applyProtection="1">
      <alignment horizontal="center"/>
      <protection/>
    </xf>
    <xf numFmtId="0" fontId="12" fillId="36" borderId="0" xfId="0" applyFont="1" applyFill="1" applyAlignment="1" applyProtection="1">
      <alignment horizontal="left"/>
      <protection/>
    </xf>
    <xf numFmtId="0" fontId="0" fillId="36" borderId="0" xfId="0" applyFont="1" applyFill="1" applyAlignment="1">
      <alignment/>
    </xf>
    <xf numFmtId="0" fontId="0" fillId="0" borderId="20" xfId="0" applyFont="1" applyBorder="1" applyAlignment="1">
      <alignment vertical="top" wrapText="1"/>
    </xf>
    <xf numFmtId="173" fontId="0" fillId="36" borderId="0" xfId="0" applyNumberFormat="1" applyFill="1" applyAlignment="1">
      <alignment/>
    </xf>
    <xf numFmtId="0" fontId="0" fillId="36" borderId="0" xfId="0" applyFont="1" applyFill="1" applyAlignment="1" applyProtection="1">
      <alignment horizontal="center"/>
      <protection/>
    </xf>
    <xf numFmtId="0" fontId="14" fillId="36" borderId="0" xfId="0" applyFont="1" applyFill="1" applyAlignment="1" applyProtection="1">
      <alignment horizontal="left"/>
      <protection/>
    </xf>
    <xf numFmtId="0" fontId="1" fillId="0" borderId="0" xfId="0" applyFont="1" applyAlignment="1" quotePrefix="1">
      <alignment horizontal="left"/>
    </xf>
    <xf numFmtId="0" fontId="0" fillId="0" borderId="21" xfId="0" applyFont="1" applyBorder="1" applyAlignment="1">
      <alignment horizontal="center" vertical="top"/>
    </xf>
    <xf numFmtId="0" fontId="0" fillId="0" borderId="20" xfId="0" applyFont="1" applyBorder="1" applyAlignment="1">
      <alignment horizontal="center" vertical="top"/>
    </xf>
    <xf numFmtId="0" fontId="0" fillId="0" borderId="20" xfId="0" applyFont="1" applyBorder="1" applyAlignment="1">
      <alignment vertical="top"/>
    </xf>
    <xf numFmtId="0" fontId="0" fillId="0" borderId="20" xfId="0" applyFont="1" applyFill="1" applyBorder="1" applyAlignment="1">
      <alignment vertical="top"/>
    </xf>
    <xf numFmtId="0" fontId="0" fillId="0" borderId="20" xfId="0" applyFont="1" applyFill="1" applyBorder="1" applyAlignment="1">
      <alignment horizontal="center" vertical="top"/>
    </xf>
    <xf numFmtId="0" fontId="0" fillId="38" borderId="20" xfId="0" applyFont="1" applyFill="1" applyBorder="1" applyAlignment="1">
      <alignment vertical="top"/>
    </xf>
    <xf numFmtId="0" fontId="0" fillId="38" borderId="21" xfId="0" applyFont="1" applyFill="1" applyBorder="1" applyAlignment="1">
      <alignment vertical="top"/>
    </xf>
    <xf numFmtId="0" fontId="0" fillId="38" borderId="20" xfId="0" applyFont="1" applyFill="1" applyBorder="1" applyAlignment="1">
      <alignment horizontal="center" vertical="top"/>
    </xf>
    <xf numFmtId="0" fontId="0" fillId="38" borderId="20" xfId="0" applyFont="1" applyFill="1" applyBorder="1" applyAlignment="1">
      <alignment vertical="top" wrapText="1"/>
    </xf>
    <xf numFmtId="0" fontId="0" fillId="0" borderId="22" xfId="0" applyFont="1" applyBorder="1" applyAlignment="1">
      <alignment vertical="top"/>
    </xf>
    <xf numFmtId="0" fontId="0" fillId="38" borderId="22" xfId="0" applyFont="1" applyFill="1" applyBorder="1" applyAlignment="1">
      <alignment vertical="top"/>
    </xf>
    <xf numFmtId="0" fontId="14" fillId="36" borderId="0" xfId="0" applyFont="1" applyFill="1" applyAlignment="1" applyProtection="1" quotePrefix="1">
      <alignment horizontal="left"/>
      <protection/>
    </xf>
    <xf numFmtId="0" fontId="0" fillId="0" borderId="0" xfId="0" applyFont="1" applyAlignment="1" applyProtection="1">
      <alignment/>
      <protection/>
    </xf>
    <xf numFmtId="0" fontId="0" fillId="40" borderId="0" xfId="0" applyFill="1" applyAlignment="1" quotePrefix="1">
      <alignment horizontal="left"/>
    </xf>
    <xf numFmtId="0" fontId="9" fillId="0" borderId="0" xfId="0" applyFont="1" applyAlignment="1" quotePrefix="1">
      <alignment horizontal="left"/>
    </xf>
    <xf numFmtId="0" fontId="15" fillId="0" borderId="0" xfId="0" applyFont="1" applyAlignment="1" quotePrefix="1">
      <alignment horizontal="left"/>
    </xf>
    <xf numFmtId="0" fontId="0" fillId="0" borderId="0" xfId="0" applyFont="1" applyAlignment="1" applyProtection="1">
      <alignment horizontal="left"/>
      <protection/>
    </xf>
    <xf numFmtId="0" fontId="9" fillId="0" borderId="0" xfId="0" applyFont="1" applyFill="1" applyAlignment="1">
      <alignment/>
    </xf>
    <xf numFmtId="0" fontId="0" fillId="33" borderId="0" xfId="0" applyFill="1" applyAlignment="1">
      <alignment/>
    </xf>
    <xf numFmtId="0" fontId="0" fillId="0" borderId="0" xfId="0" applyAlignment="1" quotePrefix="1">
      <alignment horizontal="left"/>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xf>
    <xf numFmtId="165" fontId="0" fillId="0" borderId="0" xfId="0" applyNumberFormat="1" applyFont="1" applyFill="1" applyAlignment="1">
      <alignment/>
    </xf>
    <xf numFmtId="0" fontId="0" fillId="0" borderId="0" xfId="0" applyFont="1" applyFill="1" applyAlignment="1">
      <alignment/>
    </xf>
    <xf numFmtId="0" fontId="1" fillId="33" borderId="23" xfId="0" applyFont="1" applyFill="1" applyBorder="1" applyAlignment="1">
      <alignment horizontal="center" wrapText="1"/>
    </xf>
    <xf numFmtId="0" fontId="1" fillId="41"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10" xfId="0" applyFont="1" applyFill="1" applyBorder="1" applyAlignment="1">
      <alignment horizontal="center" wrapText="1"/>
    </xf>
    <xf numFmtId="0" fontId="18" fillId="0" borderId="20" xfId="0" applyFont="1" applyFill="1" applyBorder="1" applyAlignment="1">
      <alignment horizontal="center" vertical="top"/>
    </xf>
    <xf numFmtId="0" fontId="18" fillId="0" borderId="20" xfId="0" applyFont="1" applyBorder="1" applyAlignment="1">
      <alignment horizontal="center" vertical="top"/>
    </xf>
    <xf numFmtId="0" fontId="18" fillId="38" borderId="20" xfId="0" applyFont="1" applyFill="1" applyBorder="1" applyAlignment="1">
      <alignment horizontal="center" vertical="top"/>
    </xf>
    <xf numFmtId="0" fontId="0" fillId="0" borderId="0" xfId="0" applyFont="1" applyAlignment="1">
      <alignment/>
    </xf>
    <xf numFmtId="0" fontId="18" fillId="39" borderId="21" xfId="0" applyFont="1" applyFill="1" applyBorder="1" applyAlignment="1">
      <alignment vertical="top"/>
    </xf>
    <xf numFmtId="0" fontId="18" fillId="39" borderId="20" xfId="0" applyFont="1" applyFill="1" applyBorder="1" applyAlignment="1">
      <alignment vertical="top"/>
    </xf>
    <xf numFmtId="0" fontId="18" fillId="42" borderId="20" xfId="0" applyFont="1" applyFill="1" applyBorder="1" applyAlignment="1">
      <alignment vertical="top"/>
    </xf>
    <xf numFmtId="0" fontId="0" fillId="43" borderId="20" xfId="0" applyFont="1" applyFill="1" applyBorder="1" applyAlignment="1">
      <alignment vertical="top"/>
    </xf>
    <xf numFmtId="0" fontId="0" fillId="44" borderId="20" xfId="0" applyFont="1" applyFill="1" applyBorder="1" applyAlignment="1">
      <alignment vertical="top"/>
    </xf>
    <xf numFmtId="0" fontId="0" fillId="38" borderId="20" xfId="0" applyFont="1" applyFill="1" applyBorder="1" applyAlignment="1">
      <alignment/>
    </xf>
    <xf numFmtId="0" fontId="18" fillId="0" borderId="20" xfId="0" applyFont="1" applyFill="1" applyBorder="1" applyAlignment="1">
      <alignment vertical="top"/>
    </xf>
    <xf numFmtId="0" fontId="18" fillId="0" borderId="21" xfId="0" applyFont="1" applyFill="1" applyBorder="1" applyAlignment="1">
      <alignment vertical="top"/>
    </xf>
    <xf numFmtId="0" fontId="18" fillId="0" borderId="20" xfId="0" applyFont="1" applyBorder="1" applyAlignment="1">
      <alignment vertical="top" wrapText="1"/>
    </xf>
    <xf numFmtId="0" fontId="18" fillId="0" borderId="20" xfId="0" applyFont="1" applyFill="1" applyBorder="1" applyAlignment="1" quotePrefix="1">
      <alignment horizontal="left" vertical="top" wrapText="1"/>
    </xf>
    <xf numFmtId="0" fontId="18" fillId="0" borderId="20" xfId="0" applyFont="1" applyBorder="1" applyAlignment="1" quotePrefix="1">
      <alignment horizontal="left" vertical="top" wrapText="1"/>
    </xf>
    <xf numFmtId="0" fontId="18" fillId="38" borderId="20" xfId="0" applyFont="1" applyFill="1" applyBorder="1" applyAlignment="1">
      <alignment vertical="top" wrapText="1"/>
    </xf>
    <xf numFmtId="0" fontId="19" fillId="38" borderId="20" xfId="0" applyFont="1" applyFill="1" applyBorder="1" applyAlignment="1">
      <alignment vertical="top" wrapText="1"/>
    </xf>
    <xf numFmtId="0" fontId="0" fillId="0" borderId="20" xfId="0" applyFill="1" applyBorder="1" applyAlignment="1">
      <alignment vertical="top" wrapText="1"/>
    </xf>
    <xf numFmtId="0" fontId="0" fillId="0" borderId="0" xfId="0" applyFont="1" applyAlignment="1">
      <alignment wrapText="1"/>
    </xf>
    <xf numFmtId="0" fontId="18" fillId="0" borderId="22" xfId="0" applyFont="1" applyBorder="1" applyAlignment="1">
      <alignment vertical="top" wrapText="1"/>
    </xf>
    <xf numFmtId="0" fontId="18" fillId="38" borderId="20" xfId="0" applyFont="1" applyFill="1" applyBorder="1" applyAlignment="1" quotePrefix="1">
      <alignment horizontal="left" vertical="top" wrapText="1"/>
    </xf>
    <xf numFmtId="0" fontId="18" fillId="0" borderId="20" xfId="0" applyFont="1" applyFill="1" applyBorder="1" applyAlignment="1">
      <alignment vertical="top" wrapText="1"/>
    </xf>
    <xf numFmtId="0" fontId="1" fillId="33" borderId="25" xfId="0" applyFont="1" applyFill="1" applyBorder="1" applyAlignment="1">
      <alignment horizontal="center" wrapText="1"/>
    </xf>
    <xf numFmtId="0" fontId="1" fillId="33" borderId="23" xfId="0" applyFont="1" applyFill="1" applyBorder="1" applyAlignment="1" quotePrefix="1">
      <alignment horizontal="center" wrapText="1"/>
    </xf>
    <xf numFmtId="0" fontId="1" fillId="38" borderId="23" xfId="0" applyFont="1" applyFill="1" applyBorder="1" applyAlignment="1" quotePrefix="1">
      <alignment horizontal="center" wrapText="1"/>
    </xf>
    <xf numFmtId="0" fontId="1" fillId="33" borderId="26" xfId="0" applyFont="1" applyFill="1" applyBorder="1" applyAlignment="1" quotePrefix="1">
      <alignment horizontal="center" wrapText="1"/>
    </xf>
    <xf numFmtId="0" fontId="21" fillId="38" borderId="20" xfId="0" applyFont="1" applyFill="1" applyBorder="1" applyAlignment="1" quotePrefix="1">
      <alignment horizontal="left" vertical="top" wrapText="1"/>
    </xf>
    <xf numFmtId="0" fontId="0" fillId="38" borderId="21" xfId="0" applyFill="1" applyBorder="1" applyAlignment="1">
      <alignment vertical="top" wrapText="1"/>
    </xf>
    <xf numFmtId="0" fontId="1" fillId="40" borderId="24" xfId="0" applyFont="1" applyFill="1" applyBorder="1" applyAlignment="1">
      <alignment horizontal="center" wrapText="1"/>
    </xf>
    <xf numFmtId="0" fontId="1" fillId="41" borderId="23" xfId="0" applyFont="1" applyFill="1" applyBorder="1" applyAlignment="1" quotePrefix="1">
      <alignment horizontal="center" wrapText="1"/>
    </xf>
    <xf numFmtId="0" fontId="19" fillId="0" borderId="20" xfId="0" applyFont="1" applyFill="1" applyBorder="1" applyAlignment="1">
      <alignment vertical="top" wrapText="1"/>
    </xf>
    <xf numFmtId="0" fontId="0" fillId="38" borderId="20" xfId="0" applyFont="1" applyFill="1" applyBorder="1" applyAlignment="1" quotePrefix="1">
      <alignment horizontal="left" vertical="top" wrapText="1"/>
    </xf>
    <xf numFmtId="0" fontId="0" fillId="0" borderId="12" xfId="0" applyFont="1" applyBorder="1" applyAlignment="1" quotePrefix="1">
      <alignment horizontal="left"/>
    </xf>
    <xf numFmtId="0" fontId="0" fillId="33" borderId="0" xfId="0" applyFill="1" applyAlignment="1">
      <alignment vertical="top"/>
    </xf>
    <xf numFmtId="0" fontId="1" fillId="33" borderId="22" xfId="0" applyFont="1" applyFill="1" applyBorder="1" applyAlignment="1">
      <alignment horizontal="center" vertical="top"/>
    </xf>
    <xf numFmtId="0" fontId="1" fillId="0" borderId="0" xfId="0" applyFont="1" applyAlignment="1">
      <alignment vertical="top"/>
    </xf>
    <xf numFmtId="49" fontId="1" fillId="33" borderId="27" xfId="0" applyNumberFormat="1" applyFont="1" applyFill="1" applyBorder="1" applyAlignment="1">
      <alignment horizontal="center" vertical="top"/>
    </xf>
    <xf numFmtId="0" fontId="1" fillId="33" borderId="27" xfId="0" applyFont="1" applyFill="1" applyBorder="1" applyAlignment="1">
      <alignment horizontal="center" vertical="top"/>
    </xf>
    <xf numFmtId="0" fontId="1" fillId="0" borderId="0" xfId="0" applyFont="1" applyAlignment="1" quotePrefix="1">
      <alignment horizontal="left" vertical="top"/>
    </xf>
    <xf numFmtId="49" fontId="1" fillId="33" borderId="21" xfId="0" applyNumberFormat="1" applyFont="1" applyFill="1" applyBorder="1" applyAlignment="1">
      <alignment horizontal="center" vertical="top"/>
    </xf>
    <xf numFmtId="0" fontId="0" fillId="0" borderId="0" xfId="0" applyAlignment="1" quotePrefix="1">
      <alignment horizontal="left" vertical="top"/>
    </xf>
    <xf numFmtId="0" fontId="0" fillId="38" borderId="22" xfId="0" applyFill="1" applyBorder="1" applyAlignment="1">
      <alignment vertical="top"/>
    </xf>
    <xf numFmtId="0" fontId="0" fillId="38" borderId="22" xfId="0" applyFill="1" applyBorder="1" applyAlignment="1">
      <alignment vertical="top" wrapText="1"/>
    </xf>
    <xf numFmtId="0" fontId="0" fillId="33" borderId="10" xfId="0" applyFill="1" applyBorder="1" applyAlignment="1" quotePrefix="1">
      <alignment horizontal="center"/>
    </xf>
    <xf numFmtId="0" fontId="0" fillId="0" borderId="10" xfId="0" applyFill="1" applyBorder="1" applyAlignment="1">
      <alignment/>
    </xf>
    <xf numFmtId="0" fontId="0" fillId="34" borderId="12" xfId="0" applyFill="1" applyBorder="1" applyAlignment="1">
      <alignment horizontal="center"/>
    </xf>
    <xf numFmtId="0" fontId="0" fillId="36" borderId="0" xfId="0" applyFill="1" applyAlignment="1">
      <alignment vertical="top"/>
    </xf>
    <xf numFmtId="0" fontId="0" fillId="36" borderId="0" xfId="0" applyFill="1" applyAlignment="1">
      <alignment vertical="top" wrapText="1"/>
    </xf>
    <xf numFmtId="0" fontId="0" fillId="38" borderId="22" xfId="0" applyFont="1" applyFill="1" applyBorder="1" applyAlignment="1">
      <alignment horizontal="center" vertical="top"/>
    </xf>
    <xf numFmtId="0" fontId="0" fillId="38" borderId="20" xfId="0" applyFill="1" applyBorder="1" applyAlignment="1">
      <alignment vertical="top" wrapText="1"/>
    </xf>
    <xf numFmtId="0" fontId="5" fillId="0" borderId="0" xfId="0" applyFont="1" applyBorder="1" applyAlignment="1" quotePrefix="1">
      <alignment horizontal="left"/>
    </xf>
    <xf numFmtId="0" fontId="0" fillId="38" borderId="22" xfId="0" applyFont="1" applyFill="1" applyBorder="1" applyAlignment="1">
      <alignment vertical="top" wrapText="1"/>
    </xf>
    <xf numFmtId="0" fontId="1" fillId="33" borderId="26" xfId="0" applyFont="1" applyFill="1" applyBorder="1" applyAlignment="1">
      <alignment horizontal="center" wrapText="1"/>
    </xf>
    <xf numFmtId="0" fontId="1" fillId="33" borderId="24" xfId="0" applyFont="1" applyFill="1" applyBorder="1" applyAlignment="1" quotePrefix="1">
      <alignment horizontal="center" wrapText="1"/>
    </xf>
    <xf numFmtId="0" fontId="0" fillId="0" borderId="0" xfId="0" applyFont="1" applyFill="1" applyAlignment="1" quotePrefix="1">
      <alignment horizontal="left"/>
    </xf>
    <xf numFmtId="1" fontId="0" fillId="33" borderId="28" xfId="0" applyNumberFormat="1" applyFill="1" applyBorder="1" applyAlignment="1">
      <alignment horizontal="center"/>
    </xf>
    <xf numFmtId="1" fontId="0" fillId="33" borderId="10" xfId="0" applyNumberFormat="1" applyFill="1" applyBorder="1" applyAlignment="1">
      <alignment horizontal="center"/>
    </xf>
    <xf numFmtId="1" fontId="0" fillId="0" borderId="28" xfId="0" applyNumberFormat="1" applyFill="1" applyBorder="1" applyAlignment="1">
      <alignment horizontal="center"/>
    </xf>
    <xf numFmtId="1" fontId="0" fillId="0" borderId="10" xfId="0" applyNumberFormat="1" applyFill="1" applyBorder="1" applyAlignment="1">
      <alignment horizontal="center"/>
    </xf>
    <xf numFmtId="0" fontId="10" fillId="0" borderId="0" xfId="0" applyFont="1" applyAlignment="1">
      <alignment/>
    </xf>
    <xf numFmtId="0" fontId="0" fillId="39" borderId="0" xfId="0" applyFill="1" applyAlignment="1" quotePrefix="1">
      <alignment horizontal="left"/>
    </xf>
    <xf numFmtId="0" fontId="10" fillId="33" borderId="21" xfId="0" applyFont="1" applyFill="1" applyBorder="1" applyAlignment="1" quotePrefix="1">
      <alignment horizontal="center" vertical="top"/>
    </xf>
    <xf numFmtId="0" fontId="1" fillId="33" borderId="29" xfId="0" applyFont="1" applyFill="1" applyBorder="1" applyAlignment="1">
      <alignment horizontal="center" vertical="top"/>
    </xf>
    <xf numFmtId="0" fontId="1" fillId="33" borderId="30" xfId="0" applyFont="1" applyFill="1" applyBorder="1" applyAlignment="1">
      <alignment horizontal="center" vertical="top"/>
    </xf>
    <xf numFmtId="0" fontId="1" fillId="33" borderId="31" xfId="0" applyFont="1" applyFill="1" applyBorder="1" applyAlignment="1">
      <alignment horizontal="center" vertical="top"/>
    </xf>
    <xf numFmtId="0" fontId="0" fillId="36" borderId="26" xfId="0" applyFill="1" applyBorder="1" applyAlignment="1">
      <alignment/>
    </xf>
    <xf numFmtId="0" fontId="0" fillId="36" borderId="19" xfId="0" applyFill="1" applyBorder="1" applyAlignment="1">
      <alignment/>
    </xf>
    <xf numFmtId="0" fontId="0" fillId="36" borderId="10" xfId="0" applyFill="1" applyBorder="1" applyAlignment="1">
      <alignment horizontal="center"/>
    </xf>
    <xf numFmtId="0" fontId="1" fillId="38" borderId="23" xfId="0" applyFont="1" applyFill="1" applyBorder="1" applyAlignment="1">
      <alignment horizontal="center" wrapText="1"/>
    </xf>
    <xf numFmtId="179" fontId="0" fillId="33" borderId="32" xfId="0" applyNumberFormat="1" applyFont="1" applyFill="1" applyBorder="1" applyAlignment="1">
      <alignment/>
    </xf>
    <xf numFmtId="179" fontId="0" fillId="33" borderId="20" xfId="0" applyNumberFormat="1" applyFont="1" applyFill="1" applyBorder="1" applyAlignment="1">
      <alignment/>
    </xf>
    <xf numFmtId="179" fontId="0" fillId="33" borderId="33" xfId="0" applyNumberFormat="1" applyFont="1" applyFill="1" applyBorder="1" applyAlignment="1">
      <alignment/>
    </xf>
    <xf numFmtId="0" fontId="1" fillId="40" borderId="10" xfId="0" applyFont="1" applyFill="1" applyBorder="1" applyAlignment="1" quotePrefix="1">
      <alignment horizontal="center" wrapText="1"/>
    </xf>
    <xf numFmtId="179" fontId="0" fillId="33" borderId="20" xfId="0" applyNumberFormat="1" applyFill="1" applyBorder="1" applyAlignment="1">
      <alignment horizontal="center"/>
    </xf>
    <xf numFmtId="179" fontId="0" fillId="33" borderId="33" xfId="0" applyNumberFormat="1" applyFill="1" applyBorder="1" applyAlignment="1">
      <alignment horizontal="center"/>
    </xf>
    <xf numFmtId="179" fontId="0" fillId="33" borderId="32" xfId="0" applyNumberFormat="1" applyFill="1" applyBorder="1" applyAlignment="1">
      <alignment horizontal="center"/>
    </xf>
    <xf numFmtId="0" fontId="18" fillId="39" borderId="20" xfId="0" applyFont="1" applyFill="1" applyBorder="1" applyAlignment="1">
      <alignment horizontal="center" vertical="top"/>
    </xf>
    <xf numFmtId="0" fontId="0" fillId="0" borderId="0" xfId="0" applyAlignment="1">
      <alignment horizontal="center"/>
    </xf>
    <xf numFmtId="0" fontId="0" fillId="0" borderId="34" xfId="0" applyBorder="1" applyAlignment="1">
      <alignment/>
    </xf>
    <xf numFmtId="0" fontId="0" fillId="0" borderId="35" xfId="0" applyBorder="1" applyAlignment="1">
      <alignment/>
    </xf>
    <xf numFmtId="0" fontId="1" fillId="33" borderId="26" xfId="0" applyFont="1" applyFill="1" applyBorder="1" applyAlignment="1" applyProtection="1" quotePrefix="1">
      <alignment horizontal="center" wrapText="1"/>
      <protection/>
    </xf>
    <xf numFmtId="0" fontId="1" fillId="33" borderId="10" xfId="0" applyFont="1" applyFill="1" applyBorder="1" applyAlignment="1" applyProtection="1">
      <alignment horizontal="center" wrapText="1"/>
      <protection/>
    </xf>
    <xf numFmtId="0" fontId="1" fillId="33" borderId="10" xfId="0" applyFont="1" applyFill="1" applyBorder="1" applyAlignment="1" applyProtection="1" quotePrefix="1">
      <alignment horizontal="center" wrapText="1"/>
      <protection/>
    </xf>
    <xf numFmtId="0" fontId="1" fillId="40" borderId="19" xfId="0" applyFont="1" applyFill="1" applyBorder="1" applyAlignment="1" applyProtection="1">
      <alignment horizontal="center" wrapText="1"/>
      <protection/>
    </xf>
    <xf numFmtId="0" fontId="1" fillId="33" borderId="25" xfId="0" applyFont="1" applyFill="1" applyBorder="1" applyAlignment="1" applyProtection="1">
      <alignment horizontal="center" wrapText="1"/>
      <protection/>
    </xf>
    <xf numFmtId="0" fontId="1" fillId="33" borderId="23" xfId="0" applyFont="1" applyFill="1" applyBorder="1" applyAlignment="1" applyProtection="1" quotePrefix="1">
      <alignment horizontal="center" wrapText="1"/>
      <protection/>
    </xf>
    <xf numFmtId="0" fontId="1" fillId="41" borderId="23" xfId="0" applyFont="1" applyFill="1" applyBorder="1" applyAlignment="1" applyProtection="1">
      <alignment horizontal="center" wrapText="1"/>
      <protection/>
    </xf>
    <xf numFmtId="0" fontId="1" fillId="41" borderId="23" xfId="0" applyFont="1" applyFill="1" applyBorder="1" applyAlignment="1" applyProtection="1" quotePrefix="1">
      <alignment horizontal="center" wrapText="1"/>
      <protection/>
    </xf>
    <xf numFmtId="0" fontId="1" fillId="40" borderId="10" xfId="0" applyFont="1" applyFill="1" applyBorder="1" applyAlignment="1" applyProtection="1" quotePrefix="1">
      <alignment horizontal="center" wrapText="1"/>
      <protection/>
    </xf>
    <xf numFmtId="0" fontId="1" fillId="38" borderId="23" xfId="0" applyFont="1" applyFill="1" applyBorder="1" applyAlignment="1" applyProtection="1">
      <alignment horizontal="center" wrapText="1"/>
      <protection/>
    </xf>
    <xf numFmtId="0" fontId="1" fillId="38" borderId="23" xfId="0" applyFont="1" applyFill="1" applyBorder="1" applyAlignment="1" applyProtection="1" quotePrefix="1">
      <alignment horizontal="center" wrapText="1"/>
      <protection/>
    </xf>
    <xf numFmtId="0" fontId="1" fillId="33" borderId="24" xfId="0" applyFont="1" applyFill="1" applyBorder="1" applyAlignment="1" applyProtection="1">
      <alignment horizontal="center" wrapText="1"/>
      <protection/>
    </xf>
    <xf numFmtId="0" fontId="0" fillId="45" borderId="21" xfId="0" applyFill="1" applyBorder="1" applyAlignment="1" applyProtection="1">
      <alignment vertical="top"/>
      <protection locked="0"/>
    </xf>
    <xf numFmtId="0" fontId="0" fillId="45" borderId="20" xfId="0" applyFill="1" applyBorder="1" applyAlignment="1" applyProtection="1">
      <alignment vertical="top"/>
      <protection locked="0"/>
    </xf>
    <xf numFmtId="0" fontId="1" fillId="41" borderId="36" xfId="0" applyFont="1" applyFill="1" applyBorder="1" applyAlignment="1">
      <alignment horizontal="center" wrapText="1"/>
    </xf>
    <xf numFmtId="0" fontId="1" fillId="33" borderId="19" xfId="0" applyFont="1" applyFill="1" applyBorder="1" applyAlignment="1">
      <alignment horizontal="center" wrapText="1"/>
    </xf>
    <xf numFmtId="0" fontId="0" fillId="0" borderId="22" xfId="0" applyFont="1" applyFill="1" applyBorder="1" applyAlignment="1">
      <alignment vertical="top"/>
    </xf>
    <xf numFmtId="0" fontId="18" fillId="0" borderId="22" xfId="0" applyFont="1" applyFill="1" applyBorder="1" applyAlignment="1">
      <alignment vertical="top"/>
    </xf>
    <xf numFmtId="0" fontId="1" fillId="40" borderId="37" xfId="0" applyFont="1" applyFill="1" applyBorder="1" applyAlignment="1" quotePrefix="1">
      <alignment horizontal="center" wrapText="1"/>
    </xf>
    <xf numFmtId="49" fontId="1" fillId="33" borderId="27" xfId="0" applyNumberFormat="1" applyFont="1" applyFill="1" applyBorder="1" applyAlignment="1" quotePrefix="1">
      <alignment horizontal="center" vertical="top"/>
    </xf>
    <xf numFmtId="0" fontId="1" fillId="33" borderId="23" xfId="0" applyFont="1" applyFill="1" applyBorder="1" applyAlignment="1" applyProtection="1">
      <alignment horizontal="center" wrapText="1"/>
      <protection/>
    </xf>
    <xf numFmtId="0" fontId="0" fillId="38" borderId="20" xfId="0" applyFont="1" applyFill="1" applyBorder="1" applyAlignment="1">
      <alignment horizontal="center"/>
    </xf>
    <xf numFmtId="49" fontId="0" fillId="0" borderId="22" xfId="0" applyNumberFormat="1" applyFont="1" applyFill="1" applyBorder="1" applyAlignment="1">
      <alignment vertical="top"/>
    </xf>
    <xf numFmtId="0" fontId="0" fillId="36" borderId="24" xfId="0" applyFill="1" applyBorder="1" applyAlignment="1">
      <alignment horizontal="centerContinuous" vertical="center" wrapText="1"/>
    </xf>
    <xf numFmtId="49" fontId="0" fillId="33" borderId="20" xfId="0" applyNumberFormat="1" applyFont="1" applyFill="1" applyBorder="1" applyAlignment="1">
      <alignment vertical="top"/>
    </xf>
    <xf numFmtId="0" fontId="0" fillId="0" borderId="38" xfId="0" applyFill="1" applyBorder="1" applyAlignment="1">
      <alignment vertical="top"/>
    </xf>
    <xf numFmtId="0" fontId="0" fillId="0" borderId="38" xfId="0" applyFont="1" applyFill="1" applyBorder="1" applyAlignment="1">
      <alignment vertical="top" wrapText="1"/>
    </xf>
    <xf numFmtId="0" fontId="0" fillId="36" borderId="20" xfId="0" applyFont="1" applyFill="1" applyBorder="1" applyAlignment="1">
      <alignment vertical="top"/>
    </xf>
    <xf numFmtId="0" fontId="1" fillId="40" borderId="10" xfId="0" applyFont="1" applyFill="1" applyBorder="1" applyAlignment="1">
      <alignment horizontal="center" vertical="center"/>
    </xf>
    <xf numFmtId="0" fontId="0" fillId="33" borderId="20" xfId="0" applyFont="1" applyFill="1" applyBorder="1" applyAlignment="1">
      <alignment vertical="top"/>
    </xf>
    <xf numFmtId="49" fontId="0" fillId="38" borderId="20" xfId="0" applyNumberFormat="1" applyFill="1" applyBorder="1" applyAlignment="1">
      <alignment/>
    </xf>
    <xf numFmtId="49" fontId="0" fillId="38" borderId="33" xfId="0" applyNumberFormat="1" applyFill="1" applyBorder="1" applyAlignment="1">
      <alignment/>
    </xf>
    <xf numFmtId="49" fontId="0" fillId="38" borderId="21" xfId="0" applyNumberFormat="1" applyFill="1" applyBorder="1" applyAlignment="1">
      <alignment/>
    </xf>
    <xf numFmtId="0" fontId="1" fillId="0" borderId="30" xfId="0" applyFont="1" applyFill="1" applyBorder="1" applyAlignment="1">
      <alignment horizontal="right" vertical="top"/>
    </xf>
    <xf numFmtId="0" fontId="1" fillId="0" borderId="0" xfId="0" applyFont="1" applyFill="1" applyBorder="1" applyAlignment="1">
      <alignment horizontal="right" vertical="top"/>
    </xf>
    <xf numFmtId="0" fontId="13" fillId="0" borderId="30" xfId="0" applyFont="1" applyFill="1" applyBorder="1" applyAlignment="1" quotePrefix="1">
      <alignment horizontal="left" vertical="top" wrapText="1"/>
    </xf>
    <xf numFmtId="0" fontId="14" fillId="0" borderId="0" xfId="0" applyFont="1" applyAlignment="1">
      <alignment/>
    </xf>
    <xf numFmtId="0" fontId="14" fillId="0" borderId="0" xfId="0" applyFont="1" applyAlignment="1" quotePrefix="1">
      <alignment horizontal="left"/>
    </xf>
    <xf numFmtId="0" fontId="14" fillId="0" borderId="0" xfId="0" applyFont="1" applyAlignment="1">
      <alignment horizontal="left" vertical="top"/>
    </xf>
    <xf numFmtId="0" fontId="14" fillId="0" borderId="39" xfId="0" applyFont="1" applyBorder="1" applyAlignment="1" quotePrefix="1">
      <alignment horizontal="left"/>
    </xf>
    <xf numFmtId="0" fontId="14" fillId="0" borderId="34" xfId="0" applyFont="1" applyBorder="1" applyAlignment="1" quotePrefix="1">
      <alignment horizontal="left"/>
    </xf>
    <xf numFmtId="0" fontId="14" fillId="0" borderId="0" xfId="0" applyFont="1" applyAlignment="1" quotePrefix="1">
      <alignment horizontal="left" vertical="top"/>
    </xf>
    <xf numFmtId="49" fontId="0" fillId="33" borderId="32" xfId="0" applyNumberFormat="1" applyFont="1" applyFill="1" applyBorder="1" applyAlignment="1">
      <alignment/>
    </xf>
    <xf numFmtId="49" fontId="0" fillId="33" borderId="20" xfId="0" applyNumberFormat="1" applyFont="1" applyFill="1" applyBorder="1" applyAlignment="1">
      <alignment/>
    </xf>
    <xf numFmtId="49" fontId="0" fillId="33" borderId="33" xfId="0" applyNumberFormat="1" applyFont="1" applyFill="1" applyBorder="1" applyAlignment="1">
      <alignment/>
    </xf>
    <xf numFmtId="49" fontId="0" fillId="33" borderId="32" xfId="0" applyNumberFormat="1" applyFont="1" applyFill="1" applyBorder="1" applyAlignment="1">
      <alignment horizontal="right"/>
    </xf>
    <xf numFmtId="49" fontId="0" fillId="33" borderId="20" xfId="0" applyNumberFormat="1" applyFont="1" applyFill="1" applyBorder="1" applyAlignment="1">
      <alignment horizontal="right"/>
    </xf>
    <xf numFmtId="49" fontId="0" fillId="33" borderId="33" xfId="0" applyNumberFormat="1" applyFont="1" applyFill="1" applyBorder="1" applyAlignment="1">
      <alignment horizontal="right"/>
    </xf>
    <xf numFmtId="49" fontId="0" fillId="33" borderId="21" xfId="0" applyNumberFormat="1" applyFont="1" applyFill="1" applyBorder="1" applyAlignment="1">
      <alignment horizontal="right"/>
    </xf>
    <xf numFmtId="49" fontId="0" fillId="33" borderId="20" xfId="0" applyNumberFormat="1" applyFont="1" applyFill="1" applyBorder="1" applyAlignment="1">
      <alignment horizontal="left"/>
    </xf>
    <xf numFmtId="49" fontId="0" fillId="33" borderId="33" xfId="0" applyNumberFormat="1" applyFont="1" applyFill="1" applyBorder="1" applyAlignment="1">
      <alignment horizontal="left"/>
    </xf>
    <xf numFmtId="49" fontId="0" fillId="33" borderId="32" xfId="0" applyNumberFormat="1" applyFont="1" applyFill="1" applyBorder="1" applyAlignment="1">
      <alignment horizontal="left"/>
    </xf>
    <xf numFmtId="49" fontId="0" fillId="33" borderId="21" xfId="0" applyNumberFormat="1" applyFont="1" applyFill="1" applyBorder="1" applyAlignment="1" quotePrefix="1">
      <alignment horizontal="left"/>
    </xf>
    <xf numFmtId="49" fontId="0" fillId="33" borderId="40" xfId="0" applyNumberFormat="1" applyFont="1" applyFill="1" applyBorder="1" applyAlignment="1">
      <alignment horizontal="left" vertical="top"/>
    </xf>
    <xf numFmtId="49" fontId="0" fillId="33" borderId="20" xfId="0" applyNumberFormat="1" applyFont="1" applyFill="1" applyBorder="1" applyAlignment="1">
      <alignment horizontal="left" vertical="top"/>
    </xf>
    <xf numFmtId="49" fontId="0" fillId="33" borderId="33" xfId="0" applyNumberFormat="1" applyFont="1" applyFill="1" applyBorder="1" applyAlignment="1">
      <alignment vertical="top"/>
    </xf>
    <xf numFmtId="49" fontId="0" fillId="33" borderId="21" xfId="0" applyNumberFormat="1" applyFont="1" applyFill="1" applyBorder="1" applyAlignment="1">
      <alignment vertical="top"/>
    </xf>
    <xf numFmtId="0" fontId="1" fillId="0" borderId="0" xfId="0" applyFont="1" applyAlignment="1">
      <alignment horizontal="right" vertical="top"/>
    </xf>
    <xf numFmtId="0" fontId="20" fillId="0" borderId="20" xfId="0" applyFont="1" applyBorder="1" applyAlignment="1" quotePrefix="1">
      <alignment horizontal="left" vertical="top" wrapText="1"/>
    </xf>
    <xf numFmtId="49" fontId="0" fillId="0" borderId="0" xfId="0" applyNumberFormat="1" applyAlignment="1">
      <alignment/>
    </xf>
    <xf numFmtId="0" fontId="10" fillId="36" borderId="41" xfId="0"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0" fillId="36" borderId="16" xfId="0" applyFill="1" applyBorder="1" applyAlignment="1">
      <alignment horizontal="left"/>
    </xf>
    <xf numFmtId="0" fontId="0" fillId="0" borderId="0" xfId="0" applyAlignment="1" applyProtection="1" quotePrefix="1">
      <alignment horizontal="left"/>
      <protection/>
    </xf>
    <xf numFmtId="0" fontId="13" fillId="0" borderId="0" xfId="0" applyFont="1" applyFill="1" applyAlignment="1">
      <alignment/>
    </xf>
    <xf numFmtId="0" fontId="13" fillId="0" borderId="0" xfId="0" applyFont="1" applyAlignment="1" quotePrefix="1">
      <alignment horizontal="left"/>
    </xf>
    <xf numFmtId="0" fontId="20" fillId="0" borderId="21" xfId="0" applyFont="1" applyFill="1" applyBorder="1" applyAlignment="1" quotePrefix="1">
      <alignment horizontal="left" vertical="top" wrapText="1"/>
    </xf>
    <xf numFmtId="0" fontId="0" fillId="0" borderId="38" xfId="0" applyBorder="1" applyAlignment="1">
      <alignment vertical="top"/>
    </xf>
    <xf numFmtId="0" fontId="1" fillId="0" borderId="0" xfId="0" applyFont="1" applyAlignment="1">
      <alignment horizontal="center" vertical="top"/>
    </xf>
    <xf numFmtId="0" fontId="0" fillId="0" borderId="0" xfId="0" applyAlignment="1">
      <alignment vertical="top" wrapText="1"/>
    </xf>
    <xf numFmtId="0" fontId="5" fillId="37" borderId="0" xfId="0" applyFont="1" applyFill="1" applyAlignment="1">
      <alignment horizontal="center" vertical="top"/>
    </xf>
    <xf numFmtId="0" fontId="5" fillId="37" borderId="0" xfId="0" applyFont="1" applyFill="1" applyAlignment="1">
      <alignment vertical="top" wrapText="1"/>
    </xf>
    <xf numFmtId="14" fontId="0" fillId="0" borderId="0" xfId="0" applyNumberFormat="1" applyAlignment="1">
      <alignment horizontal="center" vertical="top"/>
    </xf>
    <xf numFmtId="14" fontId="0" fillId="0" borderId="0" xfId="0" applyNumberFormat="1" applyAlignment="1">
      <alignment vertical="top" wrapText="1"/>
    </xf>
    <xf numFmtId="0" fontId="0" fillId="0" borderId="0" xfId="0" applyAlignment="1">
      <alignment horizontal="center" vertical="top"/>
    </xf>
    <xf numFmtId="0" fontId="0" fillId="0" borderId="0" xfId="0" applyAlignment="1" quotePrefix="1">
      <alignment horizontal="left" vertical="top" wrapText="1"/>
    </xf>
    <xf numFmtId="0" fontId="0" fillId="36" borderId="0" xfId="0" applyFill="1" applyAlignment="1">
      <alignment horizontal="center" vertical="top"/>
    </xf>
    <xf numFmtId="0" fontId="18" fillId="36" borderId="20" xfId="0" applyFont="1" applyFill="1" applyBorder="1" applyAlignment="1" quotePrefix="1">
      <alignment horizontal="left" vertical="top" wrapText="1"/>
    </xf>
    <xf numFmtId="0" fontId="0" fillId="36" borderId="0" xfId="0" applyFill="1" applyAlignment="1">
      <alignment/>
    </xf>
    <xf numFmtId="165" fontId="0" fillId="36" borderId="0" xfId="0" applyNumberFormat="1" applyFont="1" applyFill="1" applyAlignment="1">
      <alignment/>
    </xf>
    <xf numFmtId="0" fontId="1" fillId="33" borderId="25" xfId="0" applyFont="1" applyFill="1" applyBorder="1" applyAlignment="1" quotePrefix="1">
      <alignment horizontal="center" wrapText="1"/>
    </xf>
    <xf numFmtId="0" fontId="9" fillId="36" borderId="0" xfId="0" applyFont="1" applyFill="1" applyAlignment="1">
      <alignment/>
    </xf>
    <xf numFmtId="0" fontId="9" fillId="36" borderId="0" xfId="0" applyFont="1" applyFill="1" applyAlignment="1">
      <alignment/>
    </xf>
    <xf numFmtId="0" fontId="0" fillId="0" borderId="0" xfId="0" applyFont="1" applyAlignment="1">
      <alignment/>
    </xf>
    <xf numFmtId="165" fontId="0" fillId="0" borderId="0" xfId="0" applyNumberFormat="1" applyFont="1" applyAlignment="1">
      <alignment/>
    </xf>
    <xf numFmtId="0" fontId="1" fillId="0" borderId="0" xfId="0" applyFont="1" applyAlignment="1">
      <alignment/>
    </xf>
    <xf numFmtId="0" fontId="0" fillId="0" borderId="0" xfId="0" applyFont="1" applyAlignment="1">
      <alignment/>
    </xf>
    <xf numFmtId="165"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quotePrefix="1">
      <alignment horizontal="left"/>
    </xf>
    <xf numFmtId="0" fontId="1" fillId="0" borderId="0" xfId="0" applyFont="1" applyFill="1" applyAlignment="1">
      <alignment/>
    </xf>
    <xf numFmtId="165" fontId="0" fillId="0" borderId="0" xfId="0" applyNumberFormat="1" applyFont="1" applyFill="1" applyAlignment="1">
      <alignment/>
    </xf>
    <xf numFmtId="0" fontId="0" fillId="0" borderId="0" xfId="0" applyFont="1" applyFill="1" applyAlignment="1">
      <alignment/>
    </xf>
    <xf numFmtId="165" fontId="0" fillId="0" borderId="0" xfId="0" applyNumberFormat="1" applyFont="1" applyAlignment="1">
      <alignment/>
    </xf>
    <xf numFmtId="0" fontId="0" fillId="0" borderId="0" xfId="0" applyFont="1" applyAlignment="1" quotePrefix="1">
      <alignment horizontal="left"/>
    </xf>
    <xf numFmtId="0" fontId="0" fillId="0" borderId="0" xfId="0" applyFont="1" applyFill="1" applyAlignment="1">
      <alignment/>
    </xf>
    <xf numFmtId="0" fontId="0" fillId="0" borderId="0" xfId="0" applyFont="1" applyAlignment="1">
      <alignment/>
    </xf>
    <xf numFmtId="0" fontId="0" fillId="0" borderId="0" xfId="0" applyFill="1" applyAlignment="1">
      <alignment/>
    </xf>
    <xf numFmtId="0" fontId="11" fillId="0" borderId="0" xfId="0" applyFont="1" applyAlignment="1" quotePrefix="1">
      <alignment horizontal="left"/>
    </xf>
    <xf numFmtId="0" fontId="0" fillId="33" borderId="42" xfId="0" applyFill="1" applyBorder="1" applyAlignment="1">
      <alignment vertical="top"/>
    </xf>
    <xf numFmtId="0" fontId="0" fillId="33" borderId="43" xfId="0" applyFill="1" applyBorder="1" applyAlignment="1">
      <alignment horizontal="center" vertical="top"/>
    </xf>
    <xf numFmtId="179" fontId="0" fillId="45" borderId="44" xfId="0" applyNumberFormat="1" applyFill="1" applyBorder="1" applyAlignment="1" applyProtection="1">
      <alignment horizontal="center" vertical="top"/>
      <protection locked="0"/>
    </xf>
    <xf numFmtId="0" fontId="0" fillId="45" borderId="32" xfId="0" applyFont="1" applyFill="1" applyBorder="1" applyAlignment="1" applyProtection="1">
      <alignment vertical="top"/>
      <protection locked="0"/>
    </xf>
    <xf numFmtId="0" fontId="0" fillId="33" borderId="32" xfId="0" applyNumberFormat="1" applyFont="1" applyFill="1" applyBorder="1" applyAlignment="1">
      <alignment horizontal="center" vertical="top"/>
    </xf>
    <xf numFmtId="2" fontId="0" fillId="45" borderId="32" xfId="0" applyNumberFormat="1" applyFont="1" applyFill="1" applyBorder="1" applyAlignment="1" applyProtection="1">
      <alignment vertical="top"/>
      <protection locked="0"/>
    </xf>
    <xf numFmtId="0" fontId="0" fillId="33" borderId="32" xfId="0" applyFont="1" applyFill="1" applyBorder="1" applyAlignment="1">
      <alignment vertical="top"/>
    </xf>
    <xf numFmtId="0" fontId="0" fillId="45" borderId="32" xfId="0" applyFill="1" applyBorder="1" applyAlignment="1" applyProtection="1">
      <alignment vertical="top"/>
      <protection locked="0"/>
    </xf>
    <xf numFmtId="2" fontId="0" fillId="45" borderId="32" xfId="0" applyNumberFormat="1" applyFill="1" applyBorder="1" applyAlignment="1" applyProtection="1">
      <alignment vertical="top"/>
      <protection locked="0"/>
    </xf>
    <xf numFmtId="165" fontId="0" fillId="45" borderId="32" xfId="0" applyNumberFormat="1" applyFill="1" applyBorder="1" applyAlignment="1" applyProtection="1">
      <alignment vertical="top"/>
      <protection locked="0"/>
    </xf>
    <xf numFmtId="0" fontId="0" fillId="33" borderId="32" xfId="0" applyFill="1" applyBorder="1" applyAlignment="1">
      <alignment vertical="top"/>
    </xf>
    <xf numFmtId="0" fontId="0" fillId="40" borderId="43" xfId="0" applyFill="1" applyBorder="1" applyAlignment="1" applyProtection="1">
      <alignment vertical="top"/>
      <protection locked="0"/>
    </xf>
    <xf numFmtId="0" fontId="0" fillId="40" borderId="45" xfId="0" applyFill="1" applyBorder="1" applyAlignment="1" applyProtection="1">
      <alignment vertical="top"/>
      <protection locked="0"/>
    </xf>
    <xf numFmtId="0" fontId="0" fillId="33" borderId="46" xfId="0" applyFill="1" applyBorder="1" applyAlignment="1">
      <alignment vertical="top"/>
    </xf>
    <xf numFmtId="0" fontId="0" fillId="33" borderId="47" xfId="0" applyFill="1" applyBorder="1" applyAlignment="1">
      <alignment horizontal="center" vertical="top"/>
    </xf>
    <xf numFmtId="179" fontId="0" fillId="45" borderId="38" xfId="0" applyNumberFormat="1" applyFill="1" applyBorder="1" applyAlignment="1" applyProtection="1">
      <alignment horizontal="center" vertical="top"/>
      <protection locked="0"/>
    </xf>
    <xf numFmtId="0" fontId="0" fillId="45" borderId="20" xfId="0" applyFont="1" applyFill="1" applyBorder="1" applyAlignment="1" applyProtection="1">
      <alignment vertical="top"/>
      <protection locked="0"/>
    </xf>
    <xf numFmtId="0" fontId="0" fillId="33" borderId="20" xfId="0" applyFont="1" applyFill="1" applyBorder="1" applyAlignment="1">
      <alignment horizontal="center" vertical="top"/>
    </xf>
    <xf numFmtId="2" fontId="0" fillId="45" borderId="20" xfId="0" applyNumberFormat="1" applyFont="1" applyFill="1" applyBorder="1" applyAlignment="1" applyProtection="1">
      <alignment vertical="top"/>
      <protection locked="0"/>
    </xf>
    <xf numFmtId="0" fontId="0" fillId="33" borderId="20" xfId="0" applyFont="1" applyFill="1" applyBorder="1" applyAlignment="1">
      <alignment vertical="top"/>
    </xf>
    <xf numFmtId="2" fontId="0" fillId="45" borderId="20" xfId="0" applyNumberFormat="1" applyFill="1" applyBorder="1" applyAlignment="1" applyProtection="1">
      <alignment vertical="top"/>
      <protection locked="0"/>
    </xf>
    <xf numFmtId="165" fontId="0" fillId="45" borderId="20" xfId="0" applyNumberFormat="1" applyFill="1" applyBorder="1" applyAlignment="1" applyProtection="1">
      <alignment vertical="top"/>
      <protection locked="0"/>
    </xf>
    <xf numFmtId="0" fontId="0" fillId="33" borderId="20" xfId="0" applyFill="1" applyBorder="1" applyAlignment="1">
      <alignment vertical="top"/>
    </xf>
    <xf numFmtId="0" fontId="0" fillId="40" borderId="47" xfId="0" applyFill="1" applyBorder="1" applyAlignment="1" applyProtection="1">
      <alignment vertical="top"/>
      <protection locked="0"/>
    </xf>
    <xf numFmtId="0" fontId="0" fillId="40" borderId="48" xfId="0" applyFill="1" applyBorder="1" applyAlignment="1" applyProtection="1">
      <alignment vertical="top"/>
      <protection locked="0"/>
    </xf>
    <xf numFmtId="0" fontId="0" fillId="33" borderId="49" xfId="0" applyFill="1" applyBorder="1" applyAlignment="1">
      <alignment vertical="top"/>
    </xf>
    <xf numFmtId="0" fontId="0" fillId="33" borderId="50" xfId="0" applyFill="1" applyBorder="1" applyAlignment="1">
      <alignment horizontal="center" vertical="top"/>
    </xf>
    <xf numFmtId="179" fontId="0" fillId="45" borderId="51" xfId="0" applyNumberFormat="1" applyFill="1" applyBorder="1" applyAlignment="1" applyProtection="1">
      <alignment horizontal="center" vertical="top"/>
      <protection locked="0"/>
    </xf>
    <xf numFmtId="0" fontId="0" fillId="45" borderId="33" xfId="0" applyFont="1" applyFill="1" applyBorder="1" applyAlignment="1" applyProtection="1">
      <alignment vertical="top"/>
      <protection locked="0"/>
    </xf>
    <xf numFmtId="0" fontId="0" fillId="33" borderId="33" xfId="0" applyFont="1" applyFill="1" applyBorder="1" applyAlignment="1">
      <alignment horizontal="center" vertical="top"/>
    </xf>
    <xf numFmtId="2" fontId="0" fillId="45" borderId="33" xfId="0" applyNumberFormat="1" applyFont="1" applyFill="1" applyBorder="1" applyAlignment="1" applyProtection="1">
      <alignment vertical="top"/>
      <protection locked="0"/>
    </xf>
    <xf numFmtId="0" fontId="0" fillId="33" borderId="33" xfId="0" applyFont="1" applyFill="1" applyBorder="1" applyAlignment="1">
      <alignment vertical="top"/>
    </xf>
    <xf numFmtId="0" fontId="0" fillId="45" borderId="33" xfId="0" applyFill="1" applyBorder="1" applyAlignment="1" applyProtection="1">
      <alignment vertical="top"/>
      <protection locked="0"/>
    </xf>
    <xf numFmtId="2" fontId="0" fillId="45" borderId="33" xfId="0" applyNumberFormat="1" applyFill="1" applyBorder="1" applyAlignment="1" applyProtection="1">
      <alignment vertical="top"/>
      <protection locked="0"/>
    </xf>
    <xf numFmtId="165" fontId="0" fillId="45" borderId="33" xfId="0" applyNumberFormat="1" applyFill="1" applyBorder="1" applyAlignment="1" applyProtection="1">
      <alignment vertical="top"/>
      <protection locked="0"/>
    </xf>
    <xf numFmtId="0" fontId="0" fillId="33" borderId="33" xfId="0" applyFill="1" applyBorder="1" applyAlignment="1">
      <alignment vertical="top"/>
    </xf>
    <xf numFmtId="0" fontId="0" fillId="40" borderId="50" xfId="0" applyFill="1" applyBorder="1" applyAlignment="1" applyProtection="1">
      <alignment vertical="top"/>
      <protection locked="0"/>
    </xf>
    <xf numFmtId="0" fontId="0" fillId="40" borderId="52" xfId="0" applyFill="1" applyBorder="1" applyAlignment="1" applyProtection="1">
      <alignment vertical="top"/>
      <protection locked="0"/>
    </xf>
    <xf numFmtId="0" fontId="0" fillId="45" borderId="53" xfId="0" applyFill="1" applyBorder="1" applyAlignment="1" applyProtection="1" quotePrefix="1">
      <alignment horizontal="left" vertical="top" wrapText="1"/>
      <protection/>
    </xf>
    <xf numFmtId="0" fontId="0" fillId="45" borderId="48" xfId="0" applyFill="1" applyBorder="1" applyAlignment="1" applyProtection="1">
      <alignment vertical="top" wrapText="1"/>
      <protection/>
    </xf>
    <xf numFmtId="0" fontId="0" fillId="45" borderId="52" xfId="0" applyFill="1" applyBorder="1" applyAlignment="1" applyProtection="1">
      <alignment vertical="top" wrapText="1"/>
      <protection/>
    </xf>
    <xf numFmtId="0" fontId="0" fillId="33" borderId="54" xfId="0" applyFill="1" applyBorder="1" applyAlignment="1">
      <alignment horizontal="center" vertical="top"/>
    </xf>
    <xf numFmtId="0" fontId="0" fillId="33" borderId="45" xfId="0" applyFill="1" applyBorder="1" applyAlignment="1">
      <alignment horizontal="center" vertical="top"/>
    </xf>
    <xf numFmtId="0" fontId="0" fillId="33" borderId="32" xfId="0" applyFont="1" applyFill="1" applyBorder="1" applyAlignment="1">
      <alignment horizontal="center" vertical="top"/>
    </xf>
    <xf numFmtId="0" fontId="0" fillId="45" borderId="32" xfId="0" applyFont="1" applyFill="1" applyBorder="1" applyAlignment="1" applyProtection="1">
      <alignment horizontal="center" vertical="top"/>
      <protection locked="0"/>
    </xf>
    <xf numFmtId="0" fontId="0" fillId="33" borderId="55" xfId="0" applyFont="1" applyFill="1" applyBorder="1" applyAlignment="1">
      <alignment vertical="top"/>
    </xf>
    <xf numFmtId="0" fontId="0" fillId="40" borderId="56" xfId="0" applyFill="1" applyBorder="1" applyAlignment="1" applyProtection="1">
      <alignment vertical="top"/>
      <protection locked="0"/>
    </xf>
    <xf numFmtId="0" fontId="0" fillId="40" borderId="53" xfId="0" applyFill="1" applyBorder="1" applyAlignment="1" applyProtection="1">
      <alignment vertical="top"/>
      <protection locked="0"/>
    </xf>
    <xf numFmtId="0" fontId="0" fillId="33" borderId="46" xfId="0" applyFill="1" applyBorder="1" applyAlignment="1">
      <alignment horizontal="center" vertical="top"/>
    </xf>
    <xf numFmtId="0" fontId="0" fillId="33" borderId="48" xfId="0" applyFill="1" applyBorder="1" applyAlignment="1">
      <alignment horizontal="center" vertical="top"/>
    </xf>
    <xf numFmtId="0" fontId="0" fillId="45" borderId="21" xfId="0" applyFont="1" applyFill="1" applyBorder="1" applyAlignment="1" applyProtection="1">
      <alignment vertical="top"/>
      <protection locked="0"/>
    </xf>
    <xf numFmtId="0" fontId="0" fillId="45" borderId="20" xfId="0" applyFont="1" applyFill="1" applyBorder="1" applyAlignment="1" applyProtection="1">
      <alignment horizontal="center" vertical="top"/>
      <protection locked="0"/>
    </xf>
    <xf numFmtId="0" fontId="0" fillId="33" borderId="57" xfId="0" applyFont="1" applyFill="1" applyBorder="1" applyAlignment="1">
      <alignment vertical="top"/>
    </xf>
    <xf numFmtId="0" fontId="0" fillId="40" borderId="58" xfId="0" applyFill="1" applyBorder="1" applyAlignment="1" applyProtection="1">
      <alignment vertical="top"/>
      <protection locked="0"/>
    </xf>
    <xf numFmtId="0" fontId="0" fillId="33" borderId="49" xfId="0" applyFill="1" applyBorder="1" applyAlignment="1">
      <alignment horizontal="center" vertical="top"/>
    </xf>
    <xf numFmtId="0" fontId="0" fillId="33" borderId="52" xfId="0" applyFill="1" applyBorder="1" applyAlignment="1">
      <alignment horizontal="center" vertical="top"/>
    </xf>
    <xf numFmtId="0" fontId="0" fillId="45" borderId="33" xfId="0" applyFont="1" applyFill="1" applyBorder="1" applyAlignment="1" applyProtection="1">
      <alignment horizontal="center" vertical="top"/>
      <protection locked="0"/>
    </xf>
    <xf numFmtId="0" fontId="0" fillId="33" borderId="59" xfId="0" applyFont="1" applyFill="1" applyBorder="1" applyAlignment="1">
      <alignment vertical="top"/>
    </xf>
    <xf numFmtId="0" fontId="0" fillId="40" borderId="60" xfId="0" applyFill="1" applyBorder="1" applyAlignment="1" applyProtection="1">
      <alignment vertical="top"/>
      <protection locked="0"/>
    </xf>
    <xf numFmtId="0" fontId="0" fillId="33" borderId="42" xfId="0" applyFill="1" applyBorder="1" applyAlignment="1" applyProtection="1">
      <alignment vertical="top"/>
      <protection/>
    </xf>
    <xf numFmtId="0" fontId="0" fillId="33" borderId="43" xfId="0" applyFill="1" applyBorder="1" applyAlignment="1" applyProtection="1">
      <alignment horizontal="center" vertical="top"/>
      <protection/>
    </xf>
    <xf numFmtId="0" fontId="0" fillId="33" borderId="32" xfId="0" applyNumberFormat="1" applyFont="1" applyFill="1" applyBorder="1" applyAlignment="1" applyProtection="1">
      <alignment horizontal="center" vertical="top"/>
      <protection/>
    </xf>
    <xf numFmtId="0" fontId="0" fillId="33" borderId="32" xfId="0" applyFont="1" applyFill="1" applyBorder="1" applyAlignment="1" applyProtection="1">
      <alignment vertical="top"/>
      <protection/>
    </xf>
    <xf numFmtId="0" fontId="0" fillId="33" borderId="32" xfId="0" applyFill="1" applyBorder="1" applyAlignment="1" applyProtection="1">
      <alignment vertical="top"/>
      <protection/>
    </xf>
    <xf numFmtId="49" fontId="0" fillId="40" borderId="43" xfId="0" applyNumberFormat="1" applyFill="1" applyBorder="1" applyAlignment="1" applyProtection="1">
      <alignment vertical="top"/>
      <protection locked="0"/>
    </xf>
    <xf numFmtId="1" fontId="0" fillId="33" borderId="32" xfId="0" applyNumberFormat="1" applyFont="1" applyFill="1" applyBorder="1" applyAlignment="1" applyProtection="1">
      <alignment vertical="top"/>
      <protection/>
    </xf>
    <xf numFmtId="0" fontId="0" fillId="33" borderId="46" xfId="0" applyFill="1" applyBorder="1" applyAlignment="1" applyProtection="1">
      <alignment vertical="top"/>
      <protection/>
    </xf>
    <xf numFmtId="0" fontId="0" fillId="33" borderId="47" xfId="0" applyFill="1" applyBorder="1" applyAlignment="1" applyProtection="1">
      <alignment horizontal="center" vertical="top"/>
      <protection/>
    </xf>
    <xf numFmtId="0" fontId="0" fillId="33" borderId="20" xfId="0" applyFont="1" applyFill="1" applyBorder="1" applyAlignment="1" applyProtection="1">
      <alignment horizontal="center" vertical="top"/>
      <protection/>
    </xf>
    <xf numFmtId="0" fontId="0" fillId="33" borderId="20" xfId="0" applyFont="1" applyFill="1" applyBorder="1" applyAlignment="1" applyProtection="1">
      <alignment vertical="top"/>
      <protection/>
    </xf>
    <xf numFmtId="0" fontId="0" fillId="33" borderId="20" xfId="0" applyFill="1" applyBorder="1" applyAlignment="1" applyProtection="1">
      <alignment vertical="top"/>
      <protection/>
    </xf>
    <xf numFmtId="49" fontId="0" fillId="40" borderId="47" xfId="0" applyNumberFormat="1" applyFill="1" applyBorder="1" applyAlignment="1" applyProtection="1">
      <alignment vertical="top"/>
      <protection locked="0"/>
    </xf>
    <xf numFmtId="1" fontId="0" fillId="33" borderId="20" xfId="0" applyNumberFormat="1" applyFont="1" applyFill="1" applyBorder="1" applyAlignment="1" applyProtection="1">
      <alignment vertical="top"/>
      <protection/>
    </xf>
    <xf numFmtId="0" fontId="0" fillId="33" borderId="61" xfId="0" applyFill="1" applyBorder="1" applyAlignment="1" applyProtection="1">
      <alignment vertical="top"/>
      <protection/>
    </xf>
    <xf numFmtId="0" fontId="0" fillId="33" borderId="62" xfId="0" applyFill="1" applyBorder="1" applyAlignment="1" applyProtection="1">
      <alignment horizontal="center" vertical="top"/>
      <protection/>
    </xf>
    <xf numFmtId="179" fontId="0" fillId="45" borderId="29" xfId="0" applyNumberFormat="1" applyFill="1" applyBorder="1" applyAlignment="1" applyProtection="1">
      <alignment horizontal="center" vertical="top"/>
      <protection locked="0"/>
    </xf>
    <xf numFmtId="0" fontId="0" fillId="45" borderId="22" xfId="0" applyFont="1" applyFill="1" applyBorder="1" applyAlignment="1" applyProtection="1">
      <alignment vertical="top"/>
      <protection locked="0"/>
    </xf>
    <xf numFmtId="0" fontId="0" fillId="33" borderId="22" xfId="0" applyFont="1" applyFill="1" applyBorder="1" applyAlignment="1" applyProtection="1">
      <alignment horizontal="center" vertical="top"/>
      <protection/>
    </xf>
    <xf numFmtId="2" fontId="0" fillId="45" borderId="22" xfId="0" applyNumberFormat="1" applyFont="1" applyFill="1" applyBorder="1" applyAlignment="1" applyProtection="1">
      <alignment vertical="top"/>
      <protection locked="0"/>
    </xf>
    <xf numFmtId="0" fontId="0" fillId="33" borderId="22" xfId="0" applyFont="1" applyFill="1" applyBorder="1" applyAlignment="1" applyProtection="1">
      <alignment vertical="top"/>
      <protection/>
    </xf>
    <xf numFmtId="0" fontId="0" fillId="45" borderId="22" xfId="0" applyFill="1" applyBorder="1" applyAlignment="1" applyProtection="1">
      <alignment vertical="top"/>
      <protection locked="0"/>
    </xf>
    <xf numFmtId="0" fontId="0" fillId="33" borderId="22" xfId="0" applyFill="1" applyBorder="1" applyAlignment="1" applyProtection="1">
      <alignment vertical="top"/>
      <protection/>
    </xf>
    <xf numFmtId="49" fontId="0" fillId="40" borderId="62" xfId="0" applyNumberFormat="1" applyFill="1" applyBorder="1" applyAlignment="1" applyProtection="1">
      <alignment vertical="top"/>
      <protection locked="0"/>
    </xf>
    <xf numFmtId="1" fontId="0" fillId="33" borderId="33" xfId="0" applyNumberFormat="1" applyFont="1" applyFill="1" applyBorder="1" applyAlignment="1" applyProtection="1">
      <alignment vertical="top"/>
      <protection/>
    </xf>
    <xf numFmtId="0" fontId="0" fillId="33" borderId="26" xfId="0" applyFill="1" applyBorder="1" applyAlignment="1" applyProtection="1">
      <alignment vertical="top"/>
      <protection/>
    </xf>
    <xf numFmtId="0" fontId="0" fillId="33" borderId="10" xfId="0" applyFill="1" applyBorder="1" applyAlignment="1" applyProtection="1">
      <alignment horizontal="center" vertical="top"/>
      <protection/>
    </xf>
    <xf numFmtId="0" fontId="0" fillId="40" borderId="10" xfId="0" applyFill="1" applyBorder="1" applyAlignment="1" applyProtection="1">
      <alignment horizontal="center" vertical="top"/>
      <protection locked="0"/>
    </xf>
    <xf numFmtId="179" fontId="0" fillId="40" borderId="63" xfId="0" applyNumberFormat="1" applyFill="1" applyBorder="1" applyAlignment="1" applyProtection="1">
      <alignment horizontal="center" vertical="top"/>
      <protection locked="0"/>
    </xf>
    <xf numFmtId="0" fontId="0" fillId="40" borderId="23" xfId="0" applyFont="1" applyFill="1" applyBorder="1" applyAlignment="1" applyProtection="1">
      <alignment vertical="top"/>
      <protection locked="0"/>
    </xf>
    <xf numFmtId="0" fontId="0" fillId="33" borderId="23" xfId="0" applyFont="1" applyFill="1" applyBorder="1" applyAlignment="1" applyProtection="1">
      <alignment horizontal="center" vertical="top"/>
      <protection/>
    </xf>
    <xf numFmtId="2" fontId="0" fillId="40" borderId="23" xfId="0" applyNumberFormat="1" applyFont="1" applyFill="1" applyBorder="1" applyAlignment="1" applyProtection="1">
      <alignment vertical="top"/>
      <protection locked="0"/>
    </xf>
    <xf numFmtId="0" fontId="0" fillId="33" borderId="23" xfId="0" applyFont="1" applyFill="1" applyBorder="1" applyAlignment="1" applyProtection="1">
      <alignment vertical="top"/>
      <protection/>
    </xf>
    <xf numFmtId="0" fontId="0" fillId="40" borderId="23" xfId="0" applyFill="1" applyBorder="1" applyAlignment="1" applyProtection="1">
      <alignment vertical="top"/>
      <protection locked="0"/>
    </xf>
    <xf numFmtId="0" fontId="0" fillId="33" borderId="23" xfId="0" applyFill="1" applyBorder="1" applyAlignment="1" applyProtection="1">
      <alignment vertical="top"/>
      <protection/>
    </xf>
    <xf numFmtId="0" fontId="0" fillId="40" borderId="33" xfId="0" applyFill="1" applyBorder="1" applyAlignment="1" applyProtection="1">
      <alignment vertical="top"/>
      <protection locked="0"/>
    </xf>
    <xf numFmtId="0" fontId="0" fillId="40" borderId="33" xfId="0" applyFont="1" applyFill="1" applyBorder="1" applyAlignment="1" applyProtection="1">
      <alignment horizontal="center" vertical="top"/>
      <protection locked="0"/>
    </xf>
    <xf numFmtId="0" fontId="0" fillId="40" borderId="33" xfId="0" applyFont="1" applyFill="1" applyBorder="1" applyAlignment="1" applyProtection="1">
      <alignment vertical="top"/>
      <protection locked="0"/>
    </xf>
    <xf numFmtId="49" fontId="0" fillId="33" borderId="44" xfId="0" applyNumberFormat="1" applyFont="1" applyFill="1" applyBorder="1" applyAlignment="1">
      <alignment horizontal="right" vertical="top"/>
    </xf>
    <xf numFmtId="49" fontId="0" fillId="33" borderId="38" xfId="0" applyNumberFormat="1" applyFont="1" applyFill="1" applyBorder="1" applyAlignment="1">
      <alignment horizontal="right" vertical="top"/>
    </xf>
    <xf numFmtId="49" fontId="0" fillId="33" borderId="51" xfId="0" applyNumberFormat="1" applyFont="1" applyFill="1" applyBorder="1" applyAlignment="1">
      <alignment horizontal="right" vertical="top"/>
    </xf>
    <xf numFmtId="49" fontId="0" fillId="33" borderId="32" xfId="0" applyNumberFormat="1" applyFill="1" applyBorder="1" applyAlignment="1">
      <alignment/>
    </xf>
    <xf numFmtId="49" fontId="0" fillId="33" borderId="20" xfId="0" applyNumberFormat="1" applyFill="1" applyBorder="1" applyAlignment="1">
      <alignment/>
    </xf>
    <xf numFmtId="49" fontId="0" fillId="33" borderId="33" xfId="0" applyNumberFormat="1" applyFill="1" applyBorder="1" applyAlignment="1">
      <alignment/>
    </xf>
    <xf numFmtId="49" fontId="0" fillId="38" borderId="32" xfId="0" applyNumberFormat="1" applyFont="1" applyFill="1" applyBorder="1" applyAlignment="1">
      <alignment/>
    </xf>
    <xf numFmtId="49" fontId="0" fillId="38" borderId="20" xfId="0" applyNumberFormat="1" applyFont="1" applyFill="1" applyBorder="1" applyAlignment="1">
      <alignment/>
    </xf>
    <xf numFmtId="49" fontId="0" fillId="38" borderId="33" xfId="0" applyNumberFormat="1" applyFont="1" applyFill="1" applyBorder="1" applyAlignment="1">
      <alignment/>
    </xf>
    <xf numFmtId="14" fontId="0" fillId="38" borderId="32" xfId="0" applyNumberFormat="1" applyFont="1" applyFill="1" applyBorder="1" applyAlignment="1">
      <alignment/>
    </xf>
    <xf numFmtId="14" fontId="0" fillId="38" borderId="20" xfId="0" applyNumberFormat="1" applyFont="1" applyFill="1" applyBorder="1" applyAlignment="1">
      <alignment/>
    </xf>
    <xf numFmtId="14" fontId="0" fillId="38" borderId="33" xfId="0" applyNumberFormat="1" applyFont="1" applyFill="1" applyBorder="1" applyAlignment="1">
      <alignment/>
    </xf>
    <xf numFmtId="49" fontId="0" fillId="33" borderId="32" xfId="0" applyNumberFormat="1" applyFont="1" applyFill="1" applyBorder="1" applyAlignment="1" quotePrefix="1">
      <alignment horizontal="left"/>
    </xf>
    <xf numFmtId="49" fontId="0" fillId="33" borderId="32" xfId="0" applyNumberFormat="1" applyFill="1" applyBorder="1" applyAlignment="1">
      <alignment horizontal="center"/>
    </xf>
    <xf numFmtId="49" fontId="0" fillId="33" borderId="20" xfId="0" applyNumberFormat="1" applyFill="1" applyBorder="1" applyAlignment="1">
      <alignment horizontal="center"/>
    </xf>
    <xf numFmtId="49" fontId="0" fillId="33" borderId="33" xfId="0" applyNumberFormat="1" applyFill="1" applyBorder="1" applyAlignment="1">
      <alignment horizontal="center"/>
    </xf>
    <xf numFmtId="49" fontId="0" fillId="38" borderId="20" xfId="0" applyNumberFormat="1" applyFont="1" applyFill="1" applyBorder="1" applyAlignment="1" quotePrefix="1">
      <alignment horizontal="left"/>
    </xf>
    <xf numFmtId="49" fontId="0" fillId="33" borderId="32" xfId="0" applyNumberFormat="1" applyFont="1" applyFill="1" applyBorder="1" applyAlignment="1">
      <alignment horizontal="center"/>
    </xf>
    <xf numFmtId="49" fontId="0" fillId="33" borderId="20" xfId="0" applyNumberFormat="1" applyFont="1" applyFill="1" applyBorder="1" applyAlignment="1">
      <alignment horizontal="center"/>
    </xf>
    <xf numFmtId="49" fontId="0" fillId="33" borderId="33" xfId="0" applyNumberFormat="1" applyFont="1" applyFill="1" applyBorder="1" applyAlignment="1">
      <alignment horizontal="center"/>
    </xf>
    <xf numFmtId="49" fontId="1" fillId="0" borderId="23" xfId="0" applyNumberFormat="1" applyFont="1" applyFill="1" applyBorder="1" applyAlignment="1">
      <alignment vertical="top"/>
    </xf>
    <xf numFmtId="49" fontId="13" fillId="36" borderId="21" xfId="0" applyNumberFormat="1" applyFont="1" applyFill="1" applyBorder="1" applyAlignment="1">
      <alignment/>
    </xf>
    <xf numFmtId="49" fontId="13" fillId="36" borderId="20" xfId="0" applyNumberFormat="1" applyFont="1" applyFill="1" applyBorder="1" applyAlignment="1">
      <alignment/>
    </xf>
    <xf numFmtId="49" fontId="13" fillId="36" borderId="33" xfId="0" applyNumberFormat="1" applyFont="1" applyFill="1" applyBorder="1" applyAlignment="1">
      <alignment/>
    </xf>
    <xf numFmtId="49" fontId="0" fillId="38" borderId="32" xfId="0" applyNumberFormat="1" applyFont="1" applyFill="1" applyBorder="1" applyAlignment="1">
      <alignment vertical="top"/>
    </xf>
    <xf numFmtId="49" fontId="0" fillId="38" borderId="20" xfId="0" applyNumberFormat="1" applyFont="1" applyFill="1" applyBorder="1" applyAlignment="1">
      <alignment vertical="top"/>
    </xf>
    <xf numFmtId="49" fontId="0" fillId="38" borderId="33" xfId="0" applyNumberFormat="1" applyFont="1" applyFill="1" applyBorder="1" applyAlignment="1">
      <alignment vertical="top"/>
    </xf>
    <xf numFmtId="49" fontId="0" fillId="33" borderId="21" xfId="0" applyNumberFormat="1" applyFont="1" applyFill="1" applyBorder="1" applyAlignment="1">
      <alignment/>
    </xf>
    <xf numFmtId="49" fontId="0" fillId="38" borderId="21" xfId="0" applyNumberFormat="1" applyFont="1" applyFill="1" applyBorder="1" applyAlignment="1">
      <alignment/>
    </xf>
    <xf numFmtId="14" fontId="0" fillId="38" borderId="21" xfId="0" applyNumberFormat="1" applyFont="1" applyFill="1" applyBorder="1" applyAlignment="1">
      <alignment/>
    </xf>
    <xf numFmtId="49" fontId="0" fillId="38" borderId="32" xfId="0" applyNumberFormat="1" applyFont="1" applyFill="1" applyBorder="1" applyAlignment="1" quotePrefix="1">
      <alignment horizontal="left"/>
    </xf>
    <xf numFmtId="49" fontId="0" fillId="33" borderId="64" xfId="0" applyNumberFormat="1" applyFont="1" applyFill="1" applyBorder="1" applyAlignment="1">
      <alignment/>
    </xf>
    <xf numFmtId="0" fontId="18" fillId="0" borderId="38" xfId="0" applyFont="1" applyBorder="1" applyAlignment="1">
      <alignment vertical="top" wrapText="1"/>
    </xf>
    <xf numFmtId="0" fontId="9" fillId="0" borderId="21" xfId="0" applyFont="1" applyBorder="1" applyAlignment="1">
      <alignment vertical="top" wrapText="1"/>
    </xf>
    <xf numFmtId="0" fontId="18" fillId="0" borderId="21" xfId="0" applyFont="1" applyBorder="1" applyAlignment="1">
      <alignment vertical="top" wrapText="1"/>
    </xf>
    <xf numFmtId="0" fontId="18" fillId="0" borderId="21" xfId="0" applyFont="1" applyFill="1" applyBorder="1" applyAlignment="1">
      <alignment vertical="top" wrapText="1"/>
    </xf>
    <xf numFmtId="0" fontId="18" fillId="37" borderId="37" xfId="0" applyFont="1" applyFill="1" applyBorder="1" applyAlignment="1" quotePrefix="1">
      <alignment horizontal="left" vertical="top" wrapText="1"/>
    </xf>
    <xf numFmtId="0" fontId="18" fillId="37" borderId="24" xfId="0" applyFont="1" applyFill="1" applyBorder="1" applyAlignment="1">
      <alignment vertical="top" wrapText="1"/>
    </xf>
    <xf numFmtId="0" fontId="0" fillId="0" borderId="38" xfId="0" applyBorder="1" applyAlignment="1">
      <alignment vertical="top" wrapText="1"/>
    </xf>
    <xf numFmtId="0" fontId="0" fillId="0" borderId="21" xfId="0" applyFont="1" applyBorder="1" applyAlignment="1">
      <alignment vertical="top" wrapText="1"/>
    </xf>
    <xf numFmtId="0" fontId="0" fillId="0" borderId="21" xfId="0" applyFont="1" applyFill="1" applyBorder="1" applyAlignment="1">
      <alignment vertical="top" wrapText="1"/>
    </xf>
    <xf numFmtId="0" fontId="1" fillId="0" borderId="21" xfId="0" applyFont="1" applyFill="1" applyBorder="1" applyAlignment="1">
      <alignment vertical="top" wrapText="1"/>
    </xf>
    <xf numFmtId="0" fontId="10" fillId="37" borderId="37" xfId="0" applyFont="1" applyFill="1" applyBorder="1" applyAlignment="1" quotePrefix="1">
      <alignment horizontal="left" vertical="top" wrapText="1"/>
    </xf>
    <xf numFmtId="0" fontId="0" fillId="37" borderId="23" xfId="0" applyFill="1" applyBorder="1" applyAlignment="1">
      <alignment vertical="top" wrapText="1"/>
    </xf>
    <xf numFmtId="0" fontId="18" fillId="0" borderId="27" xfId="0" applyFont="1" applyFill="1" applyBorder="1" applyAlignment="1">
      <alignment vertical="top"/>
    </xf>
    <xf numFmtId="0" fontId="18" fillId="37" borderId="10" xfId="0" applyFont="1" applyFill="1" applyBorder="1" applyAlignment="1" quotePrefix="1">
      <alignment horizontal="left" vertical="top" wrapText="1"/>
    </xf>
    <xf numFmtId="0" fontId="0" fillId="40" borderId="38" xfId="0" applyFill="1" applyBorder="1" applyAlignment="1" quotePrefix="1">
      <alignment horizontal="left" vertical="top" wrapText="1"/>
    </xf>
    <xf numFmtId="0" fontId="0" fillId="0" borderId="65" xfId="0" applyBorder="1" applyAlignment="1">
      <alignment/>
    </xf>
    <xf numFmtId="0" fontId="13" fillId="36" borderId="66" xfId="0" applyFont="1" applyFill="1" applyBorder="1" applyAlignment="1">
      <alignment horizontal="centerContinuous" vertical="center" wrapText="1"/>
    </xf>
    <xf numFmtId="0" fontId="0" fillId="36" borderId="67" xfId="0" applyFill="1" applyBorder="1" applyAlignment="1">
      <alignment horizontal="centerContinuous" vertical="center" wrapText="1"/>
    </xf>
    <xf numFmtId="0" fontId="18" fillId="37" borderId="26" xfId="0" applyFont="1" applyFill="1" applyBorder="1" applyAlignment="1" quotePrefix="1">
      <alignment horizontal="left" vertical="top" wrapText="1"/>
    </xf>
    <xf numFmtId="0" fontId="0" fillId="0" borderId="27" xfId="0" applyFont="1" applyBorder="1" applyAlignment="1">
      <alignment vertical="top"/>
    </xf>
    <xf numFmtId="0" fontId="12" fillId="0" borderId="21" xfId="0" applyFont="1" applyFill="1" applyBorder="1" applyAlignment="1">
      <alignment vertical="top" wrapText="1"/>
    </xf>
    <xf numFmtId="0" fontId="0" fillId="37" borderId="23" xfId="0" applyFill="1" applyBorder="1" applyAlignment="1">
      <alignment vertical="top"/>
    </xf>
    <xf numFmtId="0" fontId="0" fillId="37" borderId="24" xfId="0" applyFill="1" applyBorder="1" applyAlignment="1">
      <alignment vertical="top"/>
    </xf>
    <xf numFmtId="0" fontId="14" fillId="38" borderId="38" xfId="0" applyFont="1" applyFill="1" applyBorder="1" applyAlignment="1">
      <alignment vertical="top" wrapText="1"/>
    </xf>
    <xf numFmtId="0" fontId="0" fillId="37" borderId="24" xfId="0" applyFill="1" applyBorder="1" applyAlignment="1">
      <alignment vertical="top" wrapText="1"/>
    </xf>
    <xf numFmtId="0" fontId="10" fillId="0" borderId="20" xfId="0" applyFont="1" applyFill="1" applyBorder="1" applyAlignment="1" quotePrefix="1">
      <alignment horizontal="left" vertical="top" wrapText="1"/>
    </xf>
    <xf numFmtId="0" fontId="1" fillId="41" borderId="25" xfId="0" applyFont="1" applyFill="1" applyBorder="1" applyAlignment="1">
      <alignment horizontal="center" wrapText="1"/>
    </xf>
    <xf numFmtId="0" fontId="1" fillId="38" borderId="25" xfId="0" applyFont="1" applyFill="1" applyBorder="1" applyAlignment="1">
      <alignment horizontal="center" wrapText="1"/>
    </xf>
    <xf numFmtId="179" fontId="0" fillId="40" borderId="33" xfId="0" applyNumberFormat="1" applyFont="1" applyFill="1" applyBorder="1" applyAlignment="1" applyProtection="1">
      <alignment vertical="top"/>
      <protection locked="0"/>
    </xf>
    <xf numFmtId="0" fontId="0" fillId="45" borderId="68" xfId="0" applyFill="1" applyBorder="1" applyAlignment="1" applyProtection="1" quotePrefix="1">
      <alignment horizontal="left" vertical="top" wrapText="1"/>
      <protection locked="0"/>
    </xf>
    <xf numFmtId="0" fontId="0" fillId="45" borderId="69" xfId="0" applyFill="1" applyBorder="1" applyAlignment="1" applyProtection="1">
      <alignment vertical="top" wrapText="1"/>
      <protection locked="0"/>
    </xf>
    <xf numFmtId="0" fontId="0" fillId="45" borderId="70" xfId="0" applyFill="1" applyBorder="1" applyAlignment="1" applyProtection="1">
      <alignment vertical="top" wrapText="1"/>
      <protection locked="0"/>
    </xf>
    <xf numFmtId="0" fontId="0" fillId="40" borderId="70" xfId="0" applyFill="1" applyBorder="1" applyAlignment="1" applyProtection="1">
      <alignment vertical="top" wrapText="1"/>
      <protection locked="0"/>
    </xf>
    <xf numFmtId="1" fontId="0" fillId="33" borderId="55" xfId="0" applyNumberFormat="1" applyFont="1" applyFill="1" applyBorder="1" applyAlignment="1" applyProtection="1">
      <alignment vertical="top"/>
      <protection/>
    </xf>
    <xf numFmtId="1" fontId="0" fillId="33" borderId="57" xfId="0" applyNumberFormat="1" applyFont="1" applyFill="1" applyBorder="1" applyAlignment="1" applyProtection="1">
      <alignment vertical="top"/>
      <protection/>
    </xf>
    <xf numFmtId="1" fontId="0" fillId="33" borderId="59" xfId="0" applyNumberFormat="1" applyFont="1" applyFill="1" applyBorder="1" applyAlignment="1" applyProtection="1">
      <alignment vertical="top"/>
      <protection/>
    </xf>
    <xf numFmtId="0" fontId="0" fillId="40" borderId="71" xfId="0" applyFill="1" applyBorder="1" applyAlignment="1" applyProtection="1">
      <alignment vertical="top"/>
      <protection locked="0"/>
    </xf>
    <xf numFmtId="0" fontId="0" fillId="40" borderId="72" xfId="0" applyFill="1" applyBorder="1" applyAlignment="1" applyProtection="1">
      <alignment vertical="top"/>
      <protection locked="0"/>
    </xf>
    <xf numFmtId="0" fontId="0" fillId="46" borderId="37" xfId="0" applyFill="1" applyBorder="1" applyAlignment="1" applyProtection="1">
      <alignment vertical="top"/>
      <protection/>
    </xf>
    <xf numFmtId="0" fontId="1" fillId="38" borderId="36" xfId="0" applyFont="1" applyFill="1" applyBorder="1" applyAlignment="1" applyProtection="1">
      <alignment horizontal="center" wrapText="1"/>
      <protection/>
    </xf>
    <xf numFmtId="0" fontId="1" fillId="40" borderId="37" xfId="0" applyFont="1" applyFill="1" applyBorder="1" applyAlignment="1" applyProtection="1" quotePrefix="1">
      <alignment horizontal="center" wrapText="1"/>
      <protection/>
    </xf>
    <xf numFmtId="179" fontId="0" fillId="0" borderId="0" xfId="0" applyNumberFormat="1" applyAlignment="1">
      <alignment horizontal="center" vertical="top"/>
    </xf>
    <xf numFmtId="179" fontId="1" fillId="0" borderId="0" xfId="0" applyNumberFormat="1" applyFont="1" applyAlignment="1">
      <alignment horizontal="center" vertical="top"/>
    </xf>
    <xf numFmtId="179" fontId="5" fillId="37" borderId="0" xfId="0" applyNumberFormat="1" applyFont="1" applyFill="1" applyAlignment="1">
      <alignment horizontal="center" vertical="top"/>
    </xf>
    <xf numFmtId="179" fontId="0" fillId="36" borderId="0" xfId="0" applyNumberFormat="1" applyFill="1" applyAlignment="1">
      <alignment horizontal="center" vertical="top"/>
    </xf>
    <xf numFmtId="49" fontId="0" fillId="33" borderId="53" xfId="0" applyNumberFormat="1" applyFill="1" applyBorder="1" applyAlignment="1" quotePrefix="1">
      <alignment horizontal="left" vertical="top" wrapText="1"/>
    </xf>
    <xf numFmtId="49" fontId="0" fillId="33" borderId="48" xfId="0" applyNumberFormat="1" applyFill="1" applyBorder="1" applyAlignment="1">
      <alignment horizontal="left" vertical="top" wrapText="1"/>
    </xf>
    <xf numFmtId="49" fontId="0" fillId="33" borderId="52" xfId="0" applyNumberFormat="1" applyFill="1" applyBorder="1" applyAlignment="1">
      <alignment horizontal="left" vertical="top" wrapText="1"/>
    </xf>
    <xf numFmtId="0" fontId="0" fillId="0" borderId="0" xfId="0" applyAlignment="1" quotePrefix="1">
      <alignment horizontal="center" vertical="top"/>
    </xf>
    <xf numFmtId="0" fontId="0" fillId="45" borderId="21" xfId="0" applyFont="1" applyFill="1" applyBorder="1" applyAlignment="1" applyProtection="1" quotePrefix="1">
      <alignment horizontal="left" vertical="top"/>
      <protection locked="0"/>
    </xf>
    <xf numFmtId="179" fontId="0" fillId="38" borderId="32" xfId="0" applyNumberFormat="1" applyFont="1" applyFill="1" applyBorder="1" applyAlignment="1">
      <alignment/>
    </xf>
    <xf numFmtId="179" fontId="0" fillId="38" borderId="20" xfId="0" applyNumberFormat="1" applyFont="1" applyFill="1" applyBorder="1" applyAlignment="1">
      <alignment/>
    </xf>
    <xf numFmtId="179" fontId="0" fillId="38" borderId="33" xfId="0" applyNumberFormat="1" applyFont="1" applyFill="1" applyBorder="1" applyAlignment="1">
      <alignment/>
    </xf>
    <xf numFmtId="0" fontId="0" fillId="40" borderId="63" xfId="0" applyFill="1" applyBorder="1" applyAlignment="1" applyProtection="1">
      <alignment vertical="top"/>
      <protection locked="0"/>
    </xf>
    <xf numFmtId="0" fontId="0" fillId="46" borderId="10" xfId="0" applyFill="1" applyBorder="1" applyAlignment="1" applyProtection="1">
      <alignment vertical="top"/>
      <protection/>
    </xf>
    <xf numFmtId="1" fontId="0" fillId="0" borderId="0" xfId="0" applyNumberFormat="1" applyAlignment="1">
      <alignment/>
    </xf>
    <xf numFmtId="0" fontId="0" fillId="33" borderId="24" xfId="0" applyFill="1" applyBorder="1" applyAlignment="1" applyProtection="1">
      <alignment vertical="top"/>
      <protection/>
    </xf>
    <xf numFmtId="0" fontId="0" fillId="0" borderId="20" xfId="0" applyFont="1" applyFill="1" applyBorder="1" applyAlignment="1" quotePrefix="1">
      <alignment horizontal="left" vertical="top" wrapText="1"/>
    </xf>
    <xf numFmtId="0" fontId="0" fillId="45" borderId="0" xfId="0" applyFill="1" applyBorder="1" applyAlignment="1" applyProtection="1">
      <alignment vertical="top"/>
      <protection/>
    </xf>
    <xf numFmtId="0" fontId="0" fillId="45" borderId="0" xfId="0" applyFont="1" applyFill="1" applyBorder="1" applyAlignment="1" applyProtection="1">
      <alignment vertical="top"/>
      <protection/>
    </xf>
    <xf numFmtId="0" fontId="18" fillId="37" borderId="23" xfId="0" applyFont="1" applyFill="1" applyBorder="1" applyAlignment="1" quotePrefix="1">
      <alignment horizontal="left" vertical="top" wrapText="1"/>
    </xf>
    <xf numFmtId="0" fontId="0" fillId="37" borderId="24" xfId="0" applyFont="1" applyFill="1" applyBorder="1" applyAlignment="1" quotePrefix="1">
      <alignment horizontal="left" vertical="top" wrapText="1"/>
    </xf>
    <xf numFmtId="49" fontId="1" fillId="33" borderId="32" xfId="0" applyNumberFormat="1" applyFont="1" applyFill="1" applyBorder="1" applyAlignment="1">
      <alignment/>
    </xf>
    <xf numFmtId="49" fontId="1" fillId="33" borderId="20" xfId="0" applyNumberFormat="1" applyFont="1" applyFill="1" applyBorder="1" applyAlignment="1">
      <alignment/>
    </xf>
    <xf numFmtId="49" fontId="1" fillId="33" borderId="33" xfId="0" applyNumberFormat="1" applyFont="1" applyFill="1" applyBorder="1" applyAlignment="1">
      <alignment/>
    </xf>
    <xf numFmtId="49" fontId="1" fillId="33" borderId="21" xfId="0" applyNumberFormat="1" applyFont="1" applyFill="1" applyBorder="1" applyAlignment="1">
      <alignment/>
    </xf>
    <xf numFmtId="0" fontId="0" fillId="0" borderId="0" xfId="0" applyFont="1" applyAlignment="1" quotePrefix="1">
      <alignment horizontal="left" vertical="top" wrapText="1"/>
    </xf>
    <xf numFmtId="49" fontId="1" fillId="0" borderId="20" xfId="0" applyNumberFormat="1" applyFont="1" applyFill="1" applyBorder="1" applyAlignment="1">
      <alignment vertical="top"/>
    </xf>
    <xf numFmtId="49" fontId="1" fillId="0" borderId="0" xfId="0" applyNumberFormat="1" applyFont="1" applyAlignment="1">
      <alignment/>
    </xf>
    <xf numFmtId="49" fontId="1" fillId="0" borderId="0" xfId="0" applyNumberFormat="1" applyFont="1" applyAlignment="1">
      <alignment/>
    </xf>
    <xf numFmtId="49" fontId="21" fillId="0" borderId="21" xfId="0" applyNumberFormat="1" applyFont="1" applyFill="1" applyBorder="1" applyAlignment="1">
      <alignment vertical="top"/>
    </xf>
    <xf numFmtId="49" fontId="21" fillId="0" borderId="20" xfId="0" applyNumberFormat="1" applyFont="1" applyFill="1" applyBorder="1" applyAlignment="1">
      <alignment vertical="top"/>
    </xf>
    <xf numFmtId="49" fontId="1" fillId="0" borderId="21" xfId="0" applyNumberFormat="1" applyFont="1" applyFill="1" applyBorder="1" applyAlignment="1">
      <alignment vertical="top"/>
    </xf>
    <xf numFmtId="0" fontId="0" fillId="0" borderId="0" xfId="0" applyNumberFormat="1" applyAlignment="1">
      <alignment vertical="top" wrapText="1"/>
    </xf>
    <xf numFmtId="179" fontId="0" fillId="45" borderId="25" xfId="0" applyNumberFormat="1" applyFill="1" applyBorder="1" applyAlignment="1" applyProtection="1">
      <alignment horizontal="center" vertical="top"/>
      <protection locked="0"/>
    </xf>
    <xf numFmtId="179" fontId="0" fillId="45" borderId="31" xfId="0" applyNumberFormat="1" applyFill="1" applyBorder="1" applyAlignment="1" applyProtection="1">
      <alignment horizontal="center" vertical="top"/>
      <protection locked="0"/>
    </xf>
    <xf numFmtId="179" fontId="0" fillId="45" borderId="58" xfId="0" applyNumberFormat="1" applyFill="1" applyBorder="1" applyAlignment="1" applyProtection="1">
      <alignment horizontal="center" vertical="top"/>
      <protection locked="0"/>
    </xf>
    <xf numFmtId="0" fontId="0" fillId="45" borderId="64" xfId="0" applyFill="1" applyBorder="1" applyAlignment="1" applyProtection="1">
      <alignment vertical="top"/>
      <protection locked="0"/>
    </xf>
    <xf numFmtId="0" fontId="0" fillId="45" borderId="56" xfId="0" applyFill="1" applyBorder="1" applyAlignment="1" applyProtection="1">
      <alignment vertical="top"/>
      <protection locked="0"/>
    </xf>
    <xf numFmtId="0" fontId="18" fillId="39" borderId="20" xfId="0" applyFont="1" applyFill="1" applyBorder="1" applyAlignment="1" quotePrefix="1">
      <alignment horizontal="left" vertical="top" wrapText="1"/>
    </xf>
    <xf numFmtId="0" fontId="20" fillId="39" borderId="20" xfId="0" applyFont="1" applyFill="1" applyBorder="1" applyAlignment="1" quotePrefix="1">
      <alignment horizontal="left" vertical="top" wrapText="1"/>
    </xf>
    <xf numFmtId="49" fontId="0" fillId="33" borderId="67" xfId="0" applyNumberFormat="1" applyFont="1" applyFill="1" applyBorder="1" applyAlignment="1">
      <alignment/>
    </xf>
    <xf numFmtId="0" fontId="18" fillId="39" borderId="20" xfId="0" applyFont="1" applyFill="1" applyBorder="1" applyAlignment="1">
      <alignment vertical="top" wrapText="1"/>
    </xf>
    <xf numFmtId="0" fontId="10" fillId="0" borderId="38" xfId="0" applyFont="1" applyFill="1" applyBorder="1" applyAlignment="1" quotePrefix="1">
      <alignment horizontal="left" vertical="top" wrapText="1"/>
    </xf>
    <xf numFmtId="49" fontId="0" fillId="38" borderId="27" xfId="0" applyNumberFormat="1" applyFont="1" applyFill="1" applyBorder="1" applyAlignment="1">
      <alignment/>
    </xf>
    <xf numFmtId="14" fontId="0" fillId="38" borderId="27" xfId="0" applyNumberFormat="1" applyFont="1" applyFill="1" applyBorder="1" applyAlignment="1">
      <alignment/>
    </xf>
    <xf numFmtId="49" fontId="0" fillId="33" borderId="27" xfId="0" applyNumberFormat="1" applyFont="1" applyFill="1" applyBorder="1" applyAlignment="1">
      <alignment horizontal="center"/>
    </xf>
    <xf numFmtId="49" fontId="0" fillId="33" borderId="27" xfId="0" applyNumberFormat="1" applyFill="1" applyBorder="1" applyAlignment="1">
      <alignment horizontal="center"/>
    </xf>
    <xf numFmtId="49" fontId="0" fillId="33" borderId="27" xfId="0" applyNumberFormat="1" applyFont="1" applyFill="1" applyBorder="1" applyAlignment="1">
      <alignment/>
    </xf>
    <xf numFmtId="49" fontId="0" fillId="33" borderId="27" xfId="0" applyNumberFormat="1" applyFill="1" applyBorder="1" applyAlignment="1">
      <alignment/>
    </xf>
    <xf numFmtId="49" fontId="0" fillId="33" borderId="27" xfId="0" applyNumberFormat="1" applyFont="1" applyFill="1" applyBorder="1" applyAlignment="1">
      <alignment horizontal="left"/>
    </xf>
    <xf numFmtId="49" fontId="0" fillId="38" borderId="64" xfId="0" applyNumberFormat="1" applyFont="1" applyFill="1" applyBorder="1" applyAlignment="1">
      <alignment/>
    </xf>
    <xf numFmtId="179" fontId="0" fillId="33" borderId="27" xfId="0" applyNumberFormat="1" applyFill="1" applyBorder="1" applyAlignment="1">
      <alignment horizontal="center"/>
    </xf>
    <xf numFmtId="49" fontId="0" fillId="33" borderId="30" xfId="0" applyNumberFormat="1" applyFont="1" applyFill="1" applyBorder="1" applyAlignment="1">
      <alignment horizontal="right" vertical="top"/>
    </xf>
    <xf numFmtId="49" fontId="0" fillId="33" borderId="73" xfId="0" applyNumberFormat="1" applyFill="1" applyBorder="1" applyAlignment="1">
      <alignment horizontal="left" vertical="top" wrapText="1"/>
    </xf>
    <xf numFmtId="49" fontId="0" fillId="38" borderId="27" xfId="0" applyNumberFormat="1" applyFont="1" applyFill="1" applyBorder="1" applyAlignment="1">
      <alignment vertical="top"/>
    </xf>
    <xf numFmtId="14" fontId="0" fillId="38" borderId="27" xfId="0" applyNumberFormat="1" applyFont="1" applyFill="1" applyBorder="1" applyAlignment="1">
      <alignment/>
    </xf>
    <xf numFmtId="49" fontId="0" fillId="33" borderId="27" xfId="0" applyNumberFormat="1" applyFont="1" applyFill="1" applyBorder="1" applyAlignment="1">
      <alignment horizontal="right"/>
    </xf>
    <xf numFmtId="49" fontId="0" fillId="33" borderId="27" xfId="0" applyNumberFormat="1" applyFont="1" applyFill="1" applyBorder="1" applyAlignment="1">
      <alignment/>
    </xf>
    <xf numFmtId="49" fontId="0" fillId="38" borderId="27" xfId="0" applyNumberFormat="1" applyFont="1" applyFill="1" applyBorder="1" applyAlignment="1">
      <alignment/>
    </xf>
    <xf numFmtId="49" fontId="1" fillId="33" borderId="27" xfId="0" applyNumberFormat="1" applyFont="1" applyFill="1" applyBorder="1" applyAlignment="1">
      <alignment/>
    </xf>
    <xf numFmtId="49" fontId="0" fillId="38" borderId="20" xfId="0" applyNumberFormat="1" applyFill="1" applyBorder="1" applyAlignment="1" applyProtection="1">
      <alignment vertical="top"/>
      <protection/>
    </xf>
    <xf numFmtId="0" fontId="0" fillId="38" borderId="20" xfId="0" applyNumberFormat="1" applyFill="1" applyBorder="1" applyAlignment="1" applyProtection="1">
      <alignment vertical="top"/>
      <protection/>
    </xf>
    <xf numFmtId="0" fontId="0" fillId="38" borderId="20" xfId="0" applyFill="1" applyBorder="1" applyAlignment="1" applyProtection="1">
      <alignment vertical="top"/>
      <protection/>
    </xf>
    <xf numFmtId="49" fontId="1" fillId="0" borderId="31" xfId="0" applyNumberFormat="1" applyFont="1" applyFill="1" applyBorder="1" applyAlignment="1">
      <alignment vertical="top"/>
    </xf>
    <xf numFmtId="49" fontId="1" fillId="0" borderId="65" xfId="0" applyNumberFormat="1" applyFont="1" applyFill="1" applyBorder="1" applyAlignment="1">
      <alignment vertical="top"/>
    </xf>
    <xf numFmtId="49" fontId="0" fillId="45" borderId="29" xfId="0" applyNumberFormat="1" applyFill="1" applyBorder="1" applyAlignment="1" applyProtection="1" quotePrefix="1">
      <alignment horizontal="left" vertical="top"/>
      <protection locked="0"/>
    </xf>
    <xf numFmtId="49" fontId="0" fillId="45" borderId="22" xfId="0" applyNumberFormat="1" applyFill="1" applyBorder="1" applyAlignment="1" applyProtection="1">
      <alignment vertical="top"/>
      <protection locked="0"/>
    </xf>
    <xf numFmtId="49" fontId="0" fillId="45" borderId="74" xfId="0" applyNumberFormat="1" applyFill="1" applyBorder="1" applyAlignment="1" applyProtection="1">
      <alignment vertical="top"/>
      <protection locked="0"/>
    </xf>
    <xf numFmtId="49" fontId="21" fillId="0" borderId="31" xfId="0" applyNumberFormat="1" applyFont="1" applyFill="1" applyBorder="1" applyAlignment="1">
      <alignment vertical="top"/>
    </xf>
    <xf numFmtId="49" fontId="0" fillId="33" borderId="44" xfId="0" applyNumberFormat="1" applyFill="1" applyBorder="1" applyAlignment="1">
      <alignment/>
    </xf>
    <xf numFmtId="49" fontId="0" fillId="33" borderId="38" xfId="0" applyNumberFormat="1" applyFill="1" applyBorder="1" applyAlignment="1">
      <alignment/>
    </xf>
    <xf numFmtId="49" fontId="0" fillId="33" borderId="51" xfId="0" applyNumberFormat="1" applyFill="1" applyBorder="1" applyAlignment="1">
      <alignment/>
    </xf>
    <xf numFmtId="49" fontId="0" fillId="33" borderId="30" xfId="0" applyNumberFormat="1" applyFill="1" applyBorder="1" applyAlignment="1">
      <alignment/>
    </xf>
    <xf numFmtId="49" fontId="21" fillId="0" borderId="57" xfId="0" applyNumberFormat="1" applyFont="1" applyFill="1" applyBorder="1" applyAlignment="1">
      <alignment vertical="top"/>
    </xf>
    <xf numFmtId="49" fontId="0" fillId="38" borderId="55" xfId="0" applyNumberFormat="1" applyFont="1" applyFill="1" applyBorder="1" applyAlignment="1">
      <alignment/>
    </xf>
    <xf numFmtId="49" fontId="0" fillId="38" borderId="57" xfId="0" applyNumberFormat="1" applyFont="1" applyFill="1" applyBorder="1" applyAlignment="1">
      <alignment/>
    </xf>
    <xf numFmtId="49" fontId="0" fillId="38" borderId="59" xfId="0" applyNumberFormat="1" applyFont="1" applyFill="1" applyBorder="1" applyAlignment="1">
      <alignment/>
    </xf>
    <xf numFmtId="49" fontId="0" fillId="38" borderId="40" xfId="0" applyNumberFormat="1" applyFont="1" applyFill="1" applyBorder="1" applyAlignment="1">
      <alignment/>
    </xf>
    <xf numFmtId="0" fontId="1" fillId="33" borderId="64" xfId="0" applyFont="1" applyFill="1" applyBorder="1" applyAlignment="1" quotePrefix="1">
      <alignment horizontal="center" wrapText="1"/>
    </xf>
    <xf numFmtId="0" fontId="1" fillId="33" borderId="64" xfId="0" applyFont="1" applyFill="1" applyBorder="1" applyAlignment="1">
      <alignment horizontal="center" wrapText="1"/>
    </xf>
    <xf numFmtId="0" fontId="1" fillId="38" borderId="64" xfId="0" applyFont="1" applyFill="1" applyBorder="1" applyAlignment="1">
      <alignment horizontal="center" wrapText="1"/>
    </xf>
    <xf numFmtId="0" fontId="1" fillId="38" borderId="64" xfId="0" applyFont="1" applyFill="1" applyBorder="1" applyAlignment="1" quotePrefix="1">
      <alignment horizontal="center" wrapText="1"/>
    </xf>
    <xf numFmtId="49" fontId="1" fillId="0" borderId="36" xfId="0" applyNumberFormat="1" applyFont="1" applyFill="1" applyBorder="1" applyAlignment="1">
      <alignment vertical="top"/>
    </xf>
    <xf numFmtId="14" fontId="0" fillId="38" borderId="40" xfId="0" applyNumberFormat="1" applyFill="1" applyBorder="1" applyAlignment="1">
      <alignment vertical="top"/>
    </xf>
    <xf numFmtId="14" fontId="0" fillId="38" borderId="57" xfId="0" applyNumberFormat="1" applyFill="1" applyBorder="1" applyAlignment="1">
      <alignment vertical="top"/>
    </xf>
    <xf numFmtId="14" fontId="0" fillId="38" borderId="65" xfId="0" applyNumberFormat="1" applyFill="1" applyBorder="1" applyAlignment="1">
      <alignment vertical="top"/>
    </xf>
    <xf numFmtId="14" fontId="0" fillId="38" borderId="59" xfId="0" applyNumberFormat="1" applyFill="1" applyBorder="1" applyAlignment="1">
      <alignment vertical="top"/>
    </xf>
    <xf numFmtId="0" fontId="1" fillId="36" borderId="64" xfId="0" applyFont="1" applyFill="1" applyBorder="1" applyAlignment="1">
      <alignment horizontal="center" wrapText="1"/>
    </xf>
    <xf numFmtId="49" fontId="0" fillId="33" borderId="29" xfId="0" applyNumberFormat="1" applyFill="1" applyBorder="1" applyAlignment="1">
      <alignment/>
    </xf>
    <xf numFmtId="49" fontId="0" fillId="38" borderId="22" xfId="0" applyNumberFormat="1" applyFill="1" applyBorder="1" applyAlignment="1">
      <alignment/>
    </xf>
    <xf numFmtId="49" fontId="13" fillId="36" borderId="22" xfId="0" applyNumberFormat="1" applyFont="1" applyFill="1" applyBorder="1" applyAlignment="1">
      <alignment/>
    </xf>
    <xf numFmtId="49" fontId="0" fillId="33" borderId="22" xfId="0" applyNumberFormat="1" applyFont="1" applyFill="1" applyBorder="1" applyAlignment="1">
      <alignment vertical="top"/>
    </xf>
    <xf numFmtId="14" fontId="0" fillId="38" borderId="74" xfId="0" applyNumberFormat="1" applyFill="1" applyBorder="1" applyAlignment="1">
      <alignment vertical="top"/>
    </xf>
    <xf numFmtId="49" fontId="0" fillId="33" borderId="44" xfId="0" applyNumberFormat="1" applyFont="1" applyFill="1" applyBorder="1" applyAlignment="1">
      <alignment vertical="top"/>
    </xf>
    <xf numFmtId="49" fontId="0" fillId="33" borderId="38" xfId="0" applyNumberFormat="1" applyFont="1" applyFill="1" applyBorder="1" applyAlignment="1">
      <alignment vertical="top"/>
    </xf>
    <xf numFmtId="49" fontId="0" fillId="33" borderId="51" xfId="0" applyNumberFormat="1" applyFont="1" applyFill="1" applyBorder="1" applyAlignment="1">
      <alignment vertical="top"/>
    </xf>
    <xf numFmtId="49" fontId="0" fillId="33" borderId="30" xfId="0" applyNumberFormat="1" applyFont="1" applyFill="1" applyBorder="1" applyAlignment="1">
      <alignment vertical="top"/>
    </xf>
    <xf numFmtId="49" fontId="1" fillId="0" borderId="74" xfId="0" applyNumberFormat="1" applyFont="1" applyFill="1" applyBorder="1" applyAlignment="1">
      <alignment vertical="top"/>
    </xf>
    <xf numFmtId="14" fontId="0" fillId="38" borderId="55" xfId="0" applyNumberFormat="1" applyFont="1" applyFill="1" applyBorder="1" applyAlignment="1">
      <alignment vertical="top"/>
    </xf>
    <xf numFmtId="14" fontId="0" fillId="38" borderId="57" xfId="0" applyNumberFormat="1" applyFont="1" applyFill="1" applyBorder="1" applyAlignment="1">
      <alignment vertical="top"/>
    </xf>
    <xf numFmtId="14" fontId="0" fillId="38" borderId="59" xfId="0" applyNumberFormat="1" applyFont="1" applyFill="1" applyBorder="1" applyAlignment="1">
      <alignment vertical="top"/>
    </xf>
    <xf numFmtId="14" fontId="0" fillId="38" borderId="40" xfId="0" applyNumberFormat="1" applyFont="1" applyFill="1" applyBorder="1" applyAlignment="1">
      <alignment vertical="top"/>
    </xf>
    <xf numFmtId="0" fontId="1" fillId="33" borderId="75" xfId="0" applyFont="1" applyFill="1" applyBorder="1" applyAlignment="1">
      <alignment horizontal="center" wrapText="1"/>
    </xf>
    <xf numFmtId="49" fontId="0" fillId="33" borderId="44" xfId="0" applyNumberFormat="1" applyFont="1" applyFill="1" applyBorder="1" applyAlignment="1">
      <alignment/>
    </xf>
    <xf numFmtId="49" fontId="0" fillId="33" borderId="38" xfId="0" applyNumberFormat="1" applyFont="1" applyFill="1" applyBorder="1" applyAlignment="1">
      <alignment/>
    </xf>
    <xf numFmtId="49" fontId="0" fillId="33" borderId="51" xfId="0" applyNumberFormat="1" applyFont="1" applyFill="1" applyBorder="1" applyAlignment="1">
      <alignment/>
    </xf>
    <xf numFmtId="14" fontId="0" fillId="38" borderId="55" xfId="0" applyNumberFormat="1" applyFont="1" applyFill="1" applyBorder="1" applyAlignment="1">
      <alignment/>
    </xf>
    <xf numFmtId="14" fontId="0" fillId="38" borderId="57" xfId="0" applyNumberFormat="1" applyFont="1" applyFill="1" applyBorder="1" applyAlignment="1">
      <alignment/>
    </xf>
    <xf numFmtId="14" fontId="0" fillId="38" borderId="59" xfId="0" applyNumberFormat="1" applyFont="1" applyFill="1" applyBorder="1" applyAlignment="1">
      <alignment/>
    </xf>
    <xf numFmtId="49" fontId="21" fillId="0" borderId="65" xfId="0" applyNumberFormat="1" applyFont="1" applyFill="1" applyBorder="1" applyAlignment="1">
      <alignment vertical="top"/>
    </xf>
    <xf numFmtId="49" fontId="0" fillId="33" borderId="29" xfId="0" applyNumberFormat="1" applyFont="1" applyFill="1" applyBorder="1" applyAlignment="1">
      <alignment/>
    </xf>
    <xf numFmtId="49" fontId="0" fillId="33" borderId="22" xfId="0" applyNumberFormat="1" applyFont="1" applyFill="1" applyBorder="1" applyAlignment="1">
      <alignment/>
    </xf>
    <xf numFmtId="49" fontId="0" fillId="33" borderId="22" xfId="0" applyNumberFormat="1" applyFill="1" applyBorder="1" applyAlignment="1">
      <alignment/>
    </xf>
    <xf numFmtId="49" fontId="0" fillId="38" borderId="22" xfId="0" applyNumberFormat="1" applyFont="1" applyFill="1" applyBorder="1" applyAlignment="1">
      <alignment/>
    </xf>
    <xf numFmtId="179" fontId="0" fillId="33" borderId="22" xfId="0" applyNumberFormat="1" applyFont="1" applyFill="1" applyBorder="1" applyAlignment="1">
      <alignment/>
    </xf>
    <xf numFmtId="179" fontId="0" fillId="38" borderId="22" xfId="0" applyNumberFormat="1" applyFont="1" applyFill="1" applyBorder="1" applyAlignment="1">
      <alignment/>
    </xf>
    <xf numFmtId="14" fontId="0" fillId="38" borderId="74" xfId="0" applyNumberFormat="1" applyFont="1" applyFill="1" applyBorder="1" applyAlignment="1">
      <alignment/>
    </xf>
    <xf numFmtId="49" fontId="0" fillId="33" borderId="31" xfId="0" applyNumberFormat="1" applyFont="1" applyFill="1" applyBorder="1" applyAlignment="1">
      <alignment/>
    </xf>
    <xf numFmtId="49" fontId="0" fillId="33" borderId="30" xfId="0" applyNumberFormat="1" applyFont="1" applyFill="1" applyBorder="1" applyAlignment="1">
      <alignment/>
    </xf>
    <xf numFmtId="14" fontId="0" fillId="38" borderId="65" xfId="0" applyNumberFormat="1" applyFont="1" applyFill="1" applyBorder="1" applyAlignment="1">
      <alignment/>
    </xf>
    <xf numFmtId="14" fontId="0" fillId="38" borderId="40" xfId="0" applyNumberFormat="1" applyFont="1" applyFill="1" applyBorder="1" applyAlignment="1">
      <alignment/>
    </xf>
    <xf numFmtId="49" fontId="0" fillId="33" borderId="55" xfId="0" applyNumberFormat="1" applyFont="1" applyFill="1" applyBorder="1" applyAlignment="1">
      <alignment horizontal="right"/>
    </xf>
    <xf numFmtId="49" fontId="0" fillId="33" borderId="57" xfId="0" applyNumberFormat="1" applyFont="1" applyFill="1" applyBorder="1" applyAlignment="1">
      <alignment horizontal="right"/>
    </xf>
    <xf numFmtId="49" fontId="0" fillId="33" borderId="59" xfId="0" applyNumberFormat="1" applyFont="1" applyFill="1" applyBorder="1" applyAlignment="1">
      <alignment horizontal="right"/>
    </xf>
    <xf numFmtId="49" fontId="0" fillId="33" borderId="65" xfId="0" applyNumberFormat="1" applyFont="1" applyFill="1" applyBorder="1" applyAlignment="1">
      <alignment horizontal="right"/>
    </xf>
    <xf numFmtId="49" fontId="0" fillId="33" borderId="40" xfId="0" applyNumberFormat="1" applyFont="1" applyFill="1" applyBorder="1" applyAlignment="1">
      <alignment horizontal="right"/>
    </xf>
    <xf numFmtId="49" fontId="0" fillId="33" borderId="30" xfId="0" applyNumberFormat="1" applyFont="1" applyFill="1" applyBorder="1" applyAlignment="1">
      <alignment/>
    </xf>
    <xf numFmtId="14" fontId="0" fillId="38" borderId="40" xfId="0" applyNumberFormat="1" applyFont="1" applyFill="1" applyBorder="1" applyAlignment="1">
      <alignment/>
    </xf>
    <xf numFmtId="0" fontId="0" fillId="33" borderId="16" xfId="0" applyFont="1" applyFill="1" applyBorder="1" applyAlignment="1" quotePrefix="1">
      <alignment horizontal="right"/>
    </xf>
    <xf numFmtId="0" fontId="0" fillId="33" borderId="16" xfId="0" applyFill="1" applyBorder="1" applyAlignment="1">
      <alignment/>
    </xf>
    <xf numFmtId="49" fontId="0" fillId="40" borderId="16" xfId="0" applyNumberFormat="1" applyFill="1" applyBorder="1" applyAlignment="1" applyProtection="1">
      <alignment horizontal="left"/>
      <protection locked="0"/>
    </xf>
    <xf numFmtId="49" fontId="0" fillId="40" borderId="16" xfId="0" applyNumberFormat="1" applyFill="1" applyBorder="1" applyAlignment="1" applyProtection="1">
      <alignment/>
      <protection locked="0"/>
    </xf>
    <xf numFmtId="49" fontId="0" fillId="33" borderId="16" xfId="0" applyNumberFormat="1" applyFill="1" applyBorder="1" applyAlignment="1" applyProtection="1">
      <alignment horizontal="left"/>
      <protection/>
    </xf>
    <xf numFmtId="49" fontId="0" fillId="33" borderId="16" xfId="0" applyNumberFormat="1" applyFill="1" applyBorder="1" applyAlignment="1" applyProtection="1">
      <alignment/>
      <protection/>
    </xf>
    <xf numFmtId="49" fontId="0" fillId="45" borderId="16" xfId="0" applyNumberFormat="1" applyFill="1" applyBorder="1" applyAlignment="1" applyProtection="1" quotePrefix="1">
      <alignment horizontal="left"/>
      <protection locked="0"/>
    </xf>
    <xf numFmtId="49" fontId="0" fillId="45" borderId="16" xfId="0" applyNumberFormat="1" applyFill="1" applyBorder="1" applyAlignment="1" applyProtection="1">
      <alignment/>
      <protection locked="0"/>
    </xf>
    <xf numFmtId="49" fontId="0" fillId="45" borderId="41" xfId="0" applyNumberFormat="1" applyFill="1" applyBorder="1" applyAlignment="1" applyProtection="1">
      <alignment/>
      <protection locked="0"/>
    </xf>
    <xf numFmtId="0" fontId="0" fillId="33" borderId="16" xfId="0" applyNumberFormat="1" applyFill="1" applyBorder="1" applyAlignment="1" quotePrefix="1">
      <alignment horizontal="left"/>
    </xf>
    <xf numFmtId="0" fontId="0" fillId="33" borderId="16" xfId="0" applyNumberFormat="1" applyFill="1" applyBorder="1" applyAlignment="1">
      <alignment/>
    </xf>
    <xf numFmtId="0" fontId="0" fillId="45" borderId="16" xfId="0" applyFill="1" applyBorder="1" applyAlignment="1" applyProtection="1">
      <alignment horizontal="left"/>
      <protection locked="0"/>
    </xf>
    <xf numFmtId="49" fontId="0" fillId="45" borderId="41" xfId="0" applyNumberFormat="1" applyFill="1" applyBorder="1" applyAlignment="1" applyProtection="1">
      <alignment horizontal="left"/>
      <protection locked="0"/>
    </xf>
    <xf numFmtId="49" fontId="0" fillId="36" borderId="16" xfId="0" applyNumberFormat="1" applyFill="1" applyBorder="1" applyAlignment="1">
      <alignment vertical="top" wrapText="1"/>
    </xf>
    <xf numFmtId="0" fontId="0" fillId="36" borderId="16" xfId="0" applyFill="1" applyBorder="1" applyAlignment="1">
      <alignment/>
    </xf>
    <xf numFmtId="49" fontId="0" fillId="40" borderId="16" xfId="0" applyNumberFormat="1" applyFill="1" applyBorder="1" applyAlignment="1" applyProtection="1" quotePrefix="1">
      <alignment horizontal="left"/>
      <protection locked="0"/>
    </xf>
    <xf numFmtId="0" fontId="0" fillId="36" borderId="41" xfId="0" applyFill="1" applyBorder="1" applyAlignment="1">
      <alignment/>
    </xf>
    <xf numFmtId="0" fontId="10" fillId="37" borderId="36" xfId="0" applyFont="1" applyFill="1" applyBorder="1" applyAlignment="1" quotePrefix="1">
      <alignment horizontal="center" vertical="center" wrapText="1"/>
    </xf>
    <xf numFmtId="0" fontId="0" fillId="0" borderId="76" xfId="0" applyBorder="1" applyAlignment="1">
      <alignment horizontal="center" vertical="center"/>
    </xf>
    <xf numFmtId="0" fontId="0" fillId="0" borderId="19" xfId="0" applyBorder="1" applyAlignment="1">
      <alignment horizontal="center" vertical="center"/>
    </xf>
    <xf numFmtId="0" fontId="1" fillId="40" borderId="26" xfId="0" applyFont="1" applyFill="1" applyBorder="1" applyAlignment="1">
      <alignment vertical="center"/>
    </xf>
    <xf numFmtId="0" fontId="0" fillId="40" borderId="76" xfId="0" applyFill="1" applyBorder="1" applyAlignment="1">
      <alignment/>
    </xf>
    <xf numFmtId="0" fontId="0" fillId="40" borderId="19" xfId="0" applyFill="1" applyBorder="1" applyAlignment="1">
      <alignment/>
    </xf>
    <xf numFmtId="0" fontId="0" fillId="0" borderId="26" xfId="0" applyFill="1" applyBorder="1" applyAlignment="1">
      <alignment/>
    </xf>
    <xf numFmtId="0" fontId="0" fillId="0" borderId="19" xfId="0" applyFill="1" applyBorder="1" applyAlignment="1">
      <alignment/>
    </xf>
    <xf numFmtId="0" fontId="0" fillId="0" borderId="26" xfId="0" applyFill="1" applyBorder="1" applyAlignment="1" applyProtection="1">
      <alignment horizontal="center"/>
      <protection/>
    </xf>
    <xf numFmtId="0" fontId="0" fillId="0" borderId="19" xfId="0" applyFill="1" applyBorder="1" applyAlignment="1" applyProtection="1">
      <alignment horizontal="center"/>
      <protection/>
    </xf>
    <xf numFmtId="0" fontId="0" fillId="33" borderId="26" xfId="0" applyFill="1" applyBorder="1" applyAlignment="1">
      <alignment/>
    </xf>
    <xf numFmtId="0" fontId="0" fillId="33" borderId="19" xfId="0" applyFill="1" applyBorder="1" applyAlignment="1">
      <alignment/>
    </xf>
    <xf numFmtId="0" fontId="0" fillId="0" borderId="26" xfId="0" applyFill="1" applyBorder="1" applyAlignment="1" quotePrefix="1">
      <alignment horizontal="left"/>
    </xf>
    <xf numFmtId="0" fontId="0" fillId="33" borderId="26" xfId="0" applyFill="1" applyBorder="1" applyAlignment="1">
      <alignment horizontal="center"/>
    </xf>
    <xf numFmtId="0" fontId="0" fillId="33" borderId="19" xfId="0" applyFill="1" applyBorder="1" applyAlignment="1">
      <alignment horizontal="center"/>
    </xf>
    <xf numFmtId="0" fontId="0" fillId="33" borderId="26" xfId="0" applyFill="1" applyBorder="1" applyAlignment="1" applyProtection="1">
      <alignment horizontal="center"/>
      <protection/>
    </xf>
    <xf numFmtId="0" fontId="0" fillId="0" borderId="76" xfId="0" applyBorder="1" applyAlignment="1">
      <alignment horizontal="center"/>
    </xf>
    <xf numFmtId="0" fontId="0" fillId="0" borderId="19" xfId="0" applyBorder="1" applyAlignment="1">
      <alignment horizontal="center"/>
    </xf>
    <xf numFmtId="0" fontId="0" fillId="0" borderId="0" xfId="0" applyFill="1" applyBorder="1" applyAlignment="1">
      <alignment horizontal="right"/>
    </xf>
    <xf numFmtId="0" fontId="0" fillId="36" borderId="41" xfId="0" applyFont="1" applyFill="1" applyBorder="1" applyAlignment="1">
      <alignment horizontal="left"/>
    </xf>
    <xf numFmtId="0" fontId="0" fillId="0" borderId="41" xfId="0" applyFont="1" applyBorder="1" applyAlignment="1">
      <alignment/>
    </xf>
    <xf numFmtId="0" fontId="0" fillId="36" borderId="41" xfId="0" applyFill="1" applyBorder="1" applyAlignment="1">
      <alignment horizontal="left"/>
    </xf>
    <xf numFmtId="0" fontId="0" fillId="0" borderId="41" xfId="0" applyBorder="1" applyAlignment="1">
      <alignment/>
    </xf>
    <xf numFmtId="0" fontId="0" fillId="36" borderId="16" xfId="0" applyFont="1" applyFill="1" applyBorder="1" applyAlignment="1">
      <alignment/>
    </xf>
    <xf numFmtId="0" fontId="0" fillId="0" borderId="16" xfId="0" applyFont="1" applyBorder="1" applyAlignment="1">
      <alignment/>
    </xf>
    <xf numFmtId="0" fontId="0" fillId="36" borderId="16" xfId="0" applyFont="1" applyFill="1" applyBorder="1" applyAlignment="1">
      <alignment horizontal="left"/>
    </xf>
    <xf numFmtId="0" fontId="10" fillId="36" borderId="41" xfId="0" applyFont="1" applyFill="1" applyBorder="1" applyAlignment="1">
      <alignment horizontal="left"/>
    </xf>
    <xf numFmtId="0" fontId="10" fillId="0" borderId="41" xfId="0" applyFont="1" applyBorder="1" applyAlignment="1">
      <alignment/>
    </xf>
    <xf numFmtId="49" fontId="0" fillId="33" borderId="41" xfId="0" applyNumberFormat="1" applyFont="1" applyFill="1" applyBorder="1" applyAlignment="1">
      <alignment horizontal="right"/>
    </xf>
    <xf numFmtId="49" fontId="0" fillId="33" borderId="41" xfId="0" applyNumberFormat="1" applyFill="1" applyBorder="1" applyAlignment="1">
      <alignment/>
    </xf>
    <xf numFmtId="0" fontId="0" fillId="0" borderId="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strike val="0"/>
        <color indexed="10"/>
      </font>
    </dxf>
    <dxf>
      <font>
        <b/>
        <i val="0"/>
        <strike val="0"/>
        <color indexed="10"/>
      </font>
    </dxf>
    <dxf>
      <font>
        <b/>
        <i val="0"/>
        <strike val="0"/>
        <color indexed="10"/>
      </font>
    </dxf>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3" Namespace="http://tempuri.org/XMLSchema.xsd">
    <xsd:schema xmlns:xsd="http://www.w3.org/2001/XMLSchema" xmlns="http://tempuri.org/XMLSchema.xsd" targetNamespace="http://tempuri.org/XMLSchema.xsd" elementFormDefault="qualified">
      <xsd:element name="MaterialDisciplines" type="MaterialDisciplinesType"/>
      <xsd:complexType name="MaterialDisciplinesType">
        <xsd:all>
          <xsd:element name="discipline" type="disciplineType" minOccurs="1"/>
          <xsd:element name="t_smpl" type="t_smplType" minOccurs="1"/>
          <xsd:element name="t_cont_smpl" type="t_cont_smplType" minOccurs="1"/>
          <xsd:element name="t_cont_smpl_itm" type="t_cont_smpl_itmType" minOccurs="1"/>
          <xsd:element name="t_rmrks_dtl" type="t_rmrks_dtlType" minOccurs="1"/>
          <xsd:element name="t_smpl_tst" type="t_smpl_tstType" minOccurs="1"/>
          <xsd:element name="t_smpl_tstr" type="t_smpl_tstrType" minOccurs="1"/>
          <xsd:element name="t_tst_rslt_hdr" type="t_tst_rslt_hdrType" minOccurs="1"/>
          <xsd:element name="t_tst_rslt_dtl" type="t_tst_rslt_dtlType" minOccurs="1"/>
          <xsd:element name="t_pcc" type="t_pccType" minOccurs="1"/>
          <xsd:element name="t_pcc_blnd" type="t_pcc_blndType" minOccurs="1"/>
          <xsd:element name="t_mix_dsn_grdn" type="t_mix_dsn_grdnType" minOccurs="1"/>
          <xsd:element name="t_superpave" type="t_superpaveType" minOccurs="1"/>
          <xsd:element name="t_bit_conc_mixblnd" type="t_bit_conc_mixblndType" minOccurs="1"/>
        </xsd:all>
      </xsd:complexType>
      <xsd:complexType name="disciplineType">
        <xsd:sequence>
          <xsd:element name="disciplineTable" minOccurs="1" maxOccurs="unbounded">
            <xsd:complexType>
              <xsd:sequence>
                <xsd:element name="discipline_id" type="xsd:string" minOccurs="1" nillable="false" form="qualified"/>
                <xsd:element name="discipline_version" type="xsd:string" minOccurs="1" nillable="false" form="qualified"/>
                <xsd:element name="replace_allowed_indicator" type="xsd:string" minOccurs="1" nillable="false" form="qualified"/>
                <xsd:element name="district" type="xsd:string" minOccurs="1" nillable="false" form="qualified"/>
                <xsd:element name="Filename" type="xsd:string" minOccurs="1" nillable="false" form="qualified"/>
              </xsd:sequence>
            </xsd:complexType>
          </xsd:element>
        </xsd:sequence>
      </xsd:complexType>
      <xsd:complexType name="t_smplType">
        <xsd:sequence>
          <xsd:element name="t_smplTable" minOccurs="1" maxOccurs="unbounded">
            <xsd:complexType>
              <xsd:sequence>
                <xsd:element name="smpl_id" type="xsd:string" minOccurs="1" nillable="false" form="qualified"/>
                <xsd:element name="acpt_meth_t" type="xsd:string" minOccurs="1" nillable="false" form="qualified"/>
                <xsd:element name="auth_by_cms_uid" type="xsd:string" minOccurs="1" nillable="false" form="qualified"/>
                <xsd:element name="auth_dt" type="xsd:string" minOccurs="1" nillable="false" form="qualified"/>
                <xsd:element name="cms_uid" type="xsd:string" minOccurs="1" nillable="false" form="qualified"/>
                <xsd:element name="cntrl_nbr" type="xsd:string" minOccurs="1" nillable="false" form="qualified"/>
                <xsd:element name="cntrl_t" type="xsd:string" minOccurs="1" nillable="false" form="qualified"/>
                <xsd:element name="geog_area_t" type="xsd:string" minOccurs="1" nillable="false" form="qualified"/>
                <xsd:element name="intd_use_txt" type="xsd:string" minOccurs="1" nillable="false" form="qualified"/>
                <xsd:element name="last_modfd_dt" type="xsd:string" minOccurs="1" nillable="false" form="qualified"/>
                <xsd:element name="last_modfd_uid" type="xsd:string" minOccurs="1" nillable="false" form="qualified"/>
                <xsd:element name="log_dt" type="xsd:string" minOccurs="1" nillable="false" form="qualified"/>
                <xsd:element name="matl_cd" type="xsd:string" minOccurs="1" nillable="false" form="qualified"/>
                <xsd:element name="offst" type="xsd:string" minOccurs="1" nillable="false" form="qualified"/>
                <xsd:element name="plant_id" type="xsd:string" minOccurs="1" nillable="false" form="qualified"/>
                <xsd:element name="prodr_supp_cd" type="xsd:string" minOccurs="1" nillable="false" form="qualified"/>
                <xsd:element name="rel_smpl_id" type="xsd:string" minOccurs="1" nillable="false" form="qualified"/>
                <xsd:element name="rmrks_id" type="xsd:string" minOccurs="1" nillable="false" form="qualified"/>
                <xsd:element name="smpl_dsn_t" type="xsd:string" minOccurs="1" nillable="false" form="qualified"/>
                <xsd:element name="smpl_dt" type="xsd:string" minOccurs="1" nillable="false" form="qualified"/>
                <xsd:element name="smpl_mix_id" type="xsd:string" minOccurs="1" nillable="false" form="qualified"/>
                <xsd:element name="smpl_t" type="xsd:string" minOccurs="1" nillable="false" form="qualified"/>
                <xsd:element name="smpld_by" type="xsd:string" minOccurs="1" nillable="false" form="qualified"/>
                <xsd:element name="sta" type="xsd:string" minOccurs="1" nillable="false" form="qualified"/>
                <xsd:element name="stat_t" type="xsd:string" minOccurs="1" nillable="false" form="qualified"/>
                <xsd:element name="witnes_by_cms_uid" type="xsd:string" minOccurs="1" nillable="false" form="qualified"/>
                <xsd:element name="prod_nm" type="xsd:string" minOccurs="1" nillable="false" form="qualified"/>
                <xsd:element name="plant_t" type="xsd:string" minOccurs="1" nillable="false" form="qualified"/>
                <xsd:element name="revise_smpl_id" type="xsd:string" minOccurs="1" nillable="false" form="qualified"/>
                <xsd:element name="smpl_origin" type="xsd:string" minOccurs="1" nillable="false" form="qualified"/>
                <xsd:element name="smpld_fr_txt" type="xsd:string" minOccurs="1" nillable="false" form="qualified"/>
                <xsd:element name="unt_t" type="xsd:string" minOccurs="1" nillable="false" form="qualified"/>
                <xsd:element name="mnfctr_cd" type="xsd:string" minOccurs="1" nillable="false" form="qualified"/>
                <xsd:element name="twn" type="xsd:string" minOccurs="1" nillable="false" form="qualified"/>
                <xsd:element name="buy_usa_ind" type="xsd:string" minOccurs="1" nillable="false" form="qualified"/>
                <xsd:element name="buy_usa_rqrdmt_t" type="xsd:string" minOccurs="1" nillable="false" form="qualified"/>
                <xsd:element name="repr_qty" type="xsd:string" minOccurs="1" nillable="false" form="qualified"/>
                <xsd:element name="ref" type="xsd:string" minOccurs="1" nillable="false" form="qualified"/>
                <xsd:element name="seal_nbr" type="xsd:string" minOccurs="1" nillable="false" form="qualified"/>
                <xsd:element name="smpl_sz" type="xsd:string" minOccurs="1" nillable="false" form="qualified"/>
                <xsd:element name="reqst_by_nm" type="xsd:string" minOccurs="1" nillable="false" form="qualified"/>
                <xsd:element name="std_rmrks_ind" type="xsd:string" minOccurs="1" nillable="false" form="qualified"/>
                <xsd:element name="smpl_lock_ind" type="xsd:string" minOccurs="1" nillable="false" form="qualified"/>
                <xsd:element name="dstnc_fnsh_grd" type="xsd:string" minOccurs="1" nillable="false" form="qualified"/>
                <xsd:element name="dstnc_fnsh_grd_unt" type="xsd:string" minOccurs="1" nillable="false" form="qualified"/>
                <xsd:element name="ref_doc" type="xsd:string" minOccurs="1" nillable="false" form="qualified"/>
                <xsd:element name="sz_unt_t" type="xsd:string" minOccurs="1" nillable="false" form="qualified"/>
                <xsd:element name="lock_type" type="xsd:string" minOccurs="1" nillable="false" form="qualified"/>
                <xsd:element name="locked_by" type="xsd:string" minOccurs="1" nillable="false" form="qualified"/>
                <xsd:element name="lock_dt" type="xsd:string" minOccurs="1" nillable="false" form="qualified"/>
                <xsd:element name="lev1_office_ind" type="xsd:string" minOccurs="1" nillable="false" form="qualified"/>
                <xsd:element name="lev2_office_nbr" type="xsd:string" minOccurs="1" nillable="false" form="qualified"/>
                <xsd:element name="lev3_office_nbr" type="xsd:string" minOccurs="1" nillable="false" form="qualified"/>
                <xsd:element name="lev4_office_nbr" type="xsd:string" minOccurs="1" nillable="false" form="qualified"/>
              </xsd:sequence>
            </xsd:complexType>
          </xsd:element>
        </xsd:sequence>
      </xsd:complexType>
      <xsd:complexType name="t_cont_smplType">
        <xsd:sequence>
          <xsd:element name="t_cont_smplTable" minOccurs="1" maxOccurs="unbounded">
            <xsd:complexType>
              <xsd:sequence>
                <xsd:element name="smpl_id" type="xsd:string" minOccurs="1" nillable="false" form="qualified"/>
                <xsd:element name="cont_id" type="xsd:string" minOccurs="1" nillable="false" form="qualified"/>
                <xsd:element name="prj_nbr" type="xsd:string" minOccurs="1" nillable="false" form="qualified"/>
                <xsd:element name="ln_itm_nbr" type="xsd:string" minOccurs="1" nillable="false" form="qualified"/>
                <xsd:element name="repr_qty"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cont_smpl_itmType">
        <xsd:sequence>
          <xsd:element name="t_cont_smpl_itmTable" minOccurs="1" maxOccurs="unbounded">
            <xsd:complexType>
              <xsd:sequence>
                <xsd:element name="prj_nbr" type="xsd:string" minOccurs="1" nillable="false" form="qualified"/>
                <xsd:element name="ln_itm_nbr" type="xsd:string" minOccurs="1" nillable="false" form="qualified"/>
                <xsd:element name="repr_qty" type="xsd:string" minOccurs="1" nillable="false" form="qualified"/>
              </xsd:sequence>
            </xsd:complexType>
          </xsd:element>
        </xsd:sequence>
      </xsd:complexType>
      <xsd:complexType name="t_rmrks_dtlType">
        <xsd:sequence>
          <xsd:element name="t_rmrks_dtlTable" minOccurs="1" maxOccurs="unbounded">
            <xsd:complexType>
              <xsd:sequence>
                <xsd:element name="rmrks_id" type="xsd:string" minOccurs="1" nillable="false" form="qualified"/>
                <xsd:element name="rmrks_t" type="xsd:string" minOccurs="1" nillable="false" form="qualified"/>
                <xsd:element name="rmrks_sn" type="xsd:string" minOccurs="1" nillable="false" form="qualified"/>
                <xsd:element name="rmrks_txt_fl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Type">
        <xsd:sequence>
          <xsd:element name="t_smpl_tst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lab_id" type="xsd:string" minOccurs="1" nillable="false" form="qualified"/>
                <xsd:element name="chrg_amt" type="xsd:string" minOccurs="1" nillable="false" form="qualified"/>
                <xsd:element name="strt_dt" type="xsd:string" minOccurs="1" nillable="false" form="qualified"/>
                <xsd:element name="est_cmpl_dt" type="xsd:string" minOccurs="1" nillable="false" form="qualified"/>
                <xsd:element name="actl_cmpl_d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rType">
        <xsd:sequence>
          <xsd:element name="t_smpl_tst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tst_rslt_hdrType">
        <xsd:sequence>
          <xsd:element name="t_tst_rslt_hd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rmrks_id" type="xsd:string" minOccurs="1" nillable="false" form="qualified"/>
                <xsd:element name="effdt" type="xsd:string" minOccurs="1" nillable="false" form="qualified"/>
                <xsd:element name="last_modfd_dt" type="xsd:string" minOccurs="1" nillable="false" form="qualified"/>
                <xsd:element name="last_modfd_uid" type="xsd:string" minOccurs="1" nillable="false" form="qualified"/>
              </xsd:sequence>
            </xsd:complexType>
          </xsd:element>
        </xsd:sequence>
      </xsd:complexType>
      <xsd:complexType name="t_tst_rslt_dtlType">
        <xsd:sequence>
          <xsd:element name="t_tst_rslt_dtl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fld_sn" type="xsd:string" minOccurs="1" nillable="false" form="qualified"/>
                <xsd:element name="tst_strg_fld_val" type="xsd:string" minOccurs="1" nillable="false" form="qualified"/>
                <xsd:element name="tst_numrc_fld_val"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Type">
        <xsd:sequence>
          <xsd:element name="t_pccTable" minOccurs="1" maxOccurs="unbounded">
            <xsd:complexType>
              <xsd:sequence>
                <xsd:element name="mix_id" type="xsd:string" minOccurs="1" nillable="false" form="qualified"/>
                <xsd:element name="matl_cd" type="xsd:string" minOccurs="1" nillable="false" form="qualified"/>
                <xsd:element name="dsn_t" type="xsd:string" minOccurs="1" nillable="false" form="qualified"/>
                <xsd:element name="prodr_supp_cd" type="xsd:string" minOccurs="1" nillable="false" form="qualified"/>
                <xsd:element name="dsnr_nm" type="xsd:string" minOccurs="1" nillable="false" form="qualified"/>
                <xsd:element name="conc_clas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min_avg_strgh_rqrd" type="xsd:string" minOccurs="1" nillable="false" form="qualified"/>
                <xsd:element name="dsn_strgh_spc" type="xsd:string" minOccurs="1" nillable="false" form="qualified"/>
                <xsd:element name="theo_unt_wt" type="xsd:string" minOccurs="1" nillable="false" form="qualified"/>
                <xsd:element name="theo_unt_wt_unt" type="xsd:string" minOccurs="1" nillable="false" form="qualified"/>
                <xsd:element name="h2o_cem_ratio" type="xsd:string" minOccurs="1" nillable="false" form="qualified"/>
                <xsd:element name="unt_wt_m" type="xsd:string" minOccurs="1" nillable="false" form="qualified"/>
                <xsd:element name="unt_wt_meas_unt" type="xsd:string" minOccurs="1" nillable="false" form="qualified"/>
                <xsd:element name="air_cntnt_m" type="xsd:string" minOccurs="1" nillable="false" form="qualified"/>
                <xsd:element name="slmp_m" type="xsd:string" minOccurs="1" nillable="false" form="qualified"/>
                <xsd:element name="slmp_meas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_blndType">
        <xsd:sequence>
          <xsd:element name="t_pcc_blndTable" minOccurs="1" maxOccurs="unbounded">
            <xsd:complexType>
              <xsd:sequence>
                <xsd:element name="matl_cd" type="xsd:string" minOccurs="1" nillable="false" form="qualified"/>
                <xsd:element name="mix_id" type="xsd:string" minOccurs="1" nillable="false" form="qualified"/>
                <xsd:element name="dsn_t" type="xsd:string" minOccurs="1" nillable="false" form="qualified"/>
                <xsd:element name="prodr_supp_cd" type="xsd:string" minOccurs="1" nillable="false" form="qualified"/>
                <xsd:element name="smpl_id" type="xsd:string" minOccurs="1" nillable="false" form="qualified"/>
                <xsd:element name="brnd_nm" type="xsd:string" minOccurs="1" nillable="false" form="qualified"/>
                <xsd:element name="spc_gr" type="xsd:string" minOccurs="1" nillable="false" form="qualified"/>
                <xsd:element name="bulk_spc_gr_m" type="xsd:string" minOccurs="1" nillable="false" form="qualified"/>
                <xsd:element name="ssd_wt_m" type="xsd:string" minOccurs="1" nillable="false" form="qualified"/>
                <xsd:element name="abs_p" type="xsd:string" minOccurs="1" nillable="false" form="qualified"/>
                <xsd:element name="fine_moduls_m" type="xsd:string" minOccurs="1" nillable="false" form="qualified"/>
                <xsd:element name="mas" type="xsd:string" minOccurs="1" nillable="false" form="qualified"/>
                <xsd:element name="unt_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mix_dsn_grdnType">
        <xsd:sequence>
          <xsd:element name="t_mix_dsn_grdnTable" minOccurs="1" maxOccurs="unbounded">
            <xsd:complexType>
              <xsd:sequence>
                <xsd:element name="matl_cd" type="xsd:string" minOccurs="1" nillable="false" form="qualified"/>
                <xsd:element name="matl_grdn_effdt" type="xsd:string" minOccurs="1" nillable="false" form="qualified"/>
                <xsd:element name="matl_grdn_sn" type="xsd:string" minOccurs="1" nillable="false" form="qualified"/>
                <xsd:element name="mix_id" type="xsd:string" minOccurs="1" nillable="false" form="qualified"/>
                <xsd:element name="dsn_t" type="xsd:string" minOccurs="1" nillable="false" form="qualified"/>
                <xsd:element name="sv_val" type="xsd:string" minOccurs="1" nillable="false" form="qualified"/>
                <xsd:element name="min_prod_tolrnc" type="xsd:string" minOccurs="1" nillable="false" form="qualified"/>
                <xsd:element name="max_prod_tolrnc"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uperpaveType">
        <xsd:sequence>
          <xsd:element name="t_superpave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dsnr_nm" type="xsd:string" minOccurs="1" nillable="false" form="qualified"/>
                <xsd:element name="asph_cem_t" type="xsd:string" minOccurs="1" nillable="false" form="qualified"/>
                <xsd:element name="mix_dsn_txt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init_n_dnsty_m" type="xsd:string" minOccurs="1" nillable="false" form="qualified"/>
                <xsd:element name="max_n_dnsty_m" type="xsd:string" minOccurs="1" nillable="false" form="qualified"/>
                <xsd:element name="dsn_n_dnsty_m" type="xsd:string" minOccurs="1" nillable="false" form="qualified"/>
                <xsd:element name="init_n_gmm_p" type="xsd:string" minOccurs="1" nillable="false" form="qualified"/>
                <xsd:element name="max_n_gmm_p" type="xsd:string" minOccurs="1" nillable="false" form="qualified"/>
                <xsd:element name="esals_nbr" type="xsd:string" minOccurs="1" nillable="false" form="qualified"/>
                <xsd:element name="opt_ac_pct_tot_wt" type="xsd:string" minOccurs="1" nillable="false" form="qualified"/>
                <xsd:element name="dust_proprtn_p" type="xsd:string" minOccurs="1" nillable="false" form="qualified"/>
                <xsd:element name="vma_p" type="xsd:string" minOccurs="1" nillable="false" form="qualified"/>
                <xsd:element name="vfa_p" type="xsd:string" minOccurs="1" nillable="false" form="qualified"/>
                <xsd:element name="lotmn_tsr_m" type="xsd:string" minOccurs="1" nillable="false" form="qualified"/>
                <xsd:element name="sand_equiv_tst" type="xsd:string" minOccurs="1" nillable="false" form="qualified"/>
                <xsd:element name="max_spc_gr" type="xsd:string" minOccurs="1" nillable="false" form="qualified"/>
                <xsd:element name="bulk_spc_gr_m" type="xsd:string" minOccurs="1" nillable="false" form="qualified"/>
                <xsd:element name="mix_temp" type="xsd:string" minOccurs="1" nillable="false" form="qualified"/>
                <xsd:element name="mix_temp_unt" type="xsd:string" minOccurs="1" nillable="false" form="qualified"/>
                <xsd:element name="cmpct_temp" type="xsd:string" minOccurs="1" nillable="false" form="qualified"/>
                <xsd:element name="cmpct_temp_unt" type="xsd:string" minOccurs="1" nillable="false" form="qualified"/>
                <xsd:element name="high_air_temp" type="xsd:string" minOccurs="1" nillable="false" form="qualified"/>
                <xsd:element name="high_air_temp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element name="air_voids_p" type="xsd:string" minOccurs="1" nillable="false" form="qualified"/>
              </xsd:sequence>
            </xsd:complexType>
          </xsd:element>
        </xsd:sequence>
      </xsd:complexType>
      <xsd:complexType name="t_bit_conc_mixblndType">
        <xsd:sequence>
          <xsd:element name="t_bit_conc_mixblnd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brnd_nm" type="xsd:string" minOccurs="1" nillable="false" form="qualified"/>
                <xsd:element name="blnd_p" type="xsd:string" minOccurs="1" nillable="false" form="qualified"/>
                <xsd:element name="bulk_spc_gr_m" type="xsd:string" minOccurs="1" nillable="false" form="qualified"/>
                <xsd:element name="aprnt_spc_gr_m" type="xsd:string" minOccurs="1" nillable="false" form="qualified"/>
                <xsd:element name="smpl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schema>
  </Schema>
  <Map ID="3" Name="MaterialDisciplines_Map" RootElement="MaterialDisciplines" SchemaID="Schema3"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xmlMaps" Target="xmlMaps.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ytcd00t11\datadev\Documents%20and%20Settings\bradp\Local%20Settings\Temporary%20Internet%20Files\OLK28\Kentucky\Kentucky_SM_Materials\Committees\technical_committee\Applet\disciplines\CONCPVMT_Concrete%20Pavement_"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ytcd00t11\datadev\Documents%20and%20Settings\RMills2\Local%20Settings\Temporary%20Internet%20Files\OLK61\CONCPVMT_STRCONC_BGP_060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ytcd00t11\datadev\Documents%20and%20Settings\bradp\Local%20Settings\Temporary%20Internet%20Files\OLK28\Kentucky\Kentucky_SM_Materials\Committees\technical_committee\Applet\disciplines\STRIPING_Striping%20QCQA\STRI"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ytcd00t11\datadev\Documents%20and%20Settings\RMills2\Local%20Settings\Temporary%20Internet%20Files\OLK61\CONCPVMT%20Lot%20basis%204-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sheetName val="Details"/>
      <sheetName val="SM Mapping"/>
      <sheetName val="Template &quot;Conc Plastic Tests&quot;"/>
      <sheetName val="Template &quot;Conc Comp Strength&quot;"/>
      <sheetName val="Drop Downs and Tab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sheetName val="Project Items"/>
      <sheetName val="Details"/>
      <sheetName val="SM Mapping"/>
      <sheetName val="Template &quot;Conc Plastic Tests&quot;"/>
      <sheetName val="Template &quot;Conc Comp Strength&quot;"/>
      <sheetName val="Drop_Downs_and_Tables"/>
    </sheetNames>
    <sheetDataSet>
      <sheetData sheetId="6">
        <row r="58">
          <cell r="A58" t="str">
            <v>CONCPVMT</v>
          </cell>
        </row>
        <row r="59">
          <cell r="A59" t="str">
            <v>STRCONC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ader"/>
      <sheetName val="Details"/>
      <sheetName val="SM Mapping"/>
      <sheetName val="Template XXXXXXXXX"/>
      <sheetName val="Drop_Downs_and_Tabl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ader"/>
      <sheetName val="Early Break Row"/>
      <sheetName val="QC-QA Acpt Row"/>
      <sheetName val="Details"/>
      <sheetName val="SM Mapping"/>
      <sheetName val="COCONCPLAS"/>
      <sheetName val="COCONCCOMP"/>
      <sheetName val="Drop_Downs_and_Tables"/>
    </sheetNames>
    <sheetDataSet>
      <sheetData sheetId="7">
        <row r="26">
          <cell r="A26">
            <v>0.2</v>
          </cell>
        </row>
        <row r="27">
          <cell r="A27">
            <v>0.4</v>
          </cell>
        </row>
        <row r="49">
          <cell r="A49" t="str">
            <v>COMP</v>
          </cell>
        </row>
        <row r="50">
          <cell r="A50" t="str">
            <v>FAIL</v>
          </cell>
        </row>
        <row r="51">
          <cell r="A51" t="str">
            <v>FRFP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26"/>
    <pageSetUpPr fitToPage="1"/>
  </sheetPr>
  <dimension ref="A1:Z28"/>
  <sheetViews>
    <sheetView showGridLines="0" tabSelected="1" zoomScalePageLayoutView="0" workbookViewId="0" topLeftCell="A1">
      <selection activeCell="A1" sqref="A1"/>
    </sheetView>
  </sheetViews>
  <sheetFormatPr defaultColWidth="9.140625" defaultRowHeight="12.75"/>
  <cols>
    <col min="1" max="9" width="8.140625" style="0" customWidth="1"/>
    <col min="10" max="10" width="9.421875" style="0" customWidth="1"/>
    <col min="11" max="16" width="8.140625" style="0" customWidth="1"/>
    <col min="18" max="18" width="8.140625" style="0" customWidth="1"/>
    <col min="19" max="19" width="11.00390625" style="0" customWidth="1"/>
    <col min="20" max="28" width="5.00390625" style="0" customWidth="1"/>
    <col min="29" max="51" width="3.7109375" style="0" customWidth="1"/>
  </cols>
  <sheetData>
    <row r="1" spans="1:21" ht="12.75">
      <c r="A1" s="35" t="s">
        <v>52</v>
      </c>
      <c r="B1" s="36"/>
      <c r="C1" s="36"/>
      <c r="D1" s="36"/>
      <c r="E1" s="36"/>
      <c r="F1" s="36"/>
      <c r="G1" s="36"/>
      <c r="H1" s="36"/>
      <c r="I1" s="36"/>
      <c r="J1" s="36"/>
      <c r="K1" s="36"/>
      <c r="L1" s="36"/>
      <c r="M1" s="36"/>
      <c r="N1" s="36"/>
      <c r="O1" s="36"/>
      <c r="P1" s="36"/>
      <c r="Q1" s="37"/>
      <c r="R1" s="37"/>
      <c r="S1" s="37"/>
      <c r="T1" s="38"/>
      <c r="U1" s="37"/>
    </row>
    <row r="2" spans="1:21" ht="12.75">
      <c r="A2" s="36" t="s">
        <v>53</v>
      </c>
      <c r="B2" s="36"/>
      <c r="C2" s="36"/>
      <c r="D2" s="36"/>
      <c r="E2" s="36"/>
      <c r="F2" s="36"/>
      <c r="G2" s="36"/>
      <c r="H2" s="36"/>
      <c r="I2" s="36"/>
      <c r="J2" s="36"/>
      <c r="K2" s="36"/>
      <c r="L2" s="36"/>
      <c r="M2" s="36"/>
      <c r="N2" s="36"/>
      <c r="O2" s="36"/>
      <c r="P2" s="36"/>
      <c r="Q2" s="37"/>
      <c r="R2" s="37"/>
      <c r="S2" s="37"/>
      <c r="T2" s="38"/>
      <c r="U2" s="37"/>
    </row>
    <row r="3" spans="1:21" ht="12.75">
      <c r="A3" s="36" t="s">
        <v>227</v>
      </c>
      <c r="B3" s="36"/>
      <c r="C3" s="36"/>
      <c r="D3" s="36"/>
      <c r="E3" s="36"/>
      <c r="F3" s="36"/>
      <c r="G3" s="36"/>
      <c r="H3" s="36"/>
      <c r="I3" s="36"/>
      <c r="J3" s="36"/>
      <c r="K3" s="36"/>
      <c r="L3" s="36"/>
      <c r="M3" s="36"/>
      <c r="N3" s="36"/>
      <c r="O3" s="36"/>
      <c r="P3" s="36"/>
      <c r="Q3" s="36"/>
      <c r="R3" s="36"/>
      <c r="S3" s="36"/>
      <c r="T3" s="36" t="s">
        <v>54</v>
      </c>
      <c r="U3" s="36"/>
    </row>
    <row r="4" spans="17:19" ht="12.75">
      <c r="Q4" s="55" t="s">
        <v>168</v>
      </c>
      <c r="R4" s="591" t="s">
        <v>286</v>
      </c>
      <c r="S4" s="592"/>
    </row>
    <row r="5" spans="17:19" ht="12.75">
      <c r="Q5" s="55" t="s">
        <v>150</v>
      </c>
      <c r="R5" s="636" t="s">
        <v>743</v>
      </c>
      <c r="S5" s="637"/>
    </row>
    <row r="6" spans="15:19" ht="16.5" customHeight="1">
      <c r="O6" s="39"/>
      <c r="P6" s="39"/>
      <c r="Q6" s="38"/>
      <c r="R6" s="43"/>
      <c r="S6" s="638" t="s">
        <v>744</v>
      </c>
    </row>
    <row r="7" spans="8:19" ht="12.75">
      <c r="H7" s="39" t="s">
        <v>57</v>
      </c>
      <c r="I7" s="39"/>
      <c r="J7" s="39"/>
      <c r="K7" s="597"/>
      <c r="L7" s="598"/>
      <c r="M7" s="598"/>
      <c r="O7" s="39"/>
      <c r="P7" s="39"/>
      <c r="Q7" s="39"/>
      <c r="R7" s="39"/>
      <c r="S7" s="39"/>
    </row>
    <row r="8" spans="1:19" ht="12.75">
      <c r="A8" s="64" t="s">
        <v>368</v>
      </c>
      <c r="C8" s="595" t="s">
        <v>606</v>
      </c>
      <c r="D8" s="596"/>
      <c r="E8" s="596"/>
      <c r="H8" t="s">
        <v>235</v>
      </c>
      <c r="J8" s="2"/>
      <c r="K8" s="599"/>
      <c r="L8" s="599"/>
      <c r="M8" s="599"/>
      <c r="N8" s="2"/>
      <c r="P8" s="39"/>
      <c r="Q8" s="39"/>
      <c r="R8" s="39"/>
      <c r="S8" s="39"/>
    </row>
    <row r="9" spans="1:13" ht="12.75">
      <c r="A9" s="64" t="s">
        <v>84</v>
      </c>
      <c r="C9" s="600">
        <f>IF(C8="","",VLOOKUP(C8,Drop_Downs_and_Tables!A4:B19,2,FALSE))</f>
        <v>41295</v>
      </c>
      <c r="D9" s="601"/>
      <c r="E9" s="601"/>
      <c r="H9" s="39" t="s">
        <v>59</v>
      </c>
      <c r="I9" s="39"/>
      <c r="J9" s="39"/>
      <c r="K9" s="603"/>
      <c r="L9" s="603"/>
      <c r="M9" s="603"/>
    </row>
    <row r="11" spans="1:6" ht="12.75">
      <c r="A11" s="39" t="s">
        <v>60</v>
      </c>
      <c r="B11" s="39"/>
      <c r="C11" s="597"/>
      <c r="D11" s="598"/>
      <c r="E11" s="598"/>
      <c r="F11" s="598"/>
    </row>
    <row r="12" spans="1:5" ht="12.75">
      <c r="A12" s="2"/>
      <c r="B12" s="2"/>
      <c r="C12" s="2"/>
      <c r="D12" s="2"/>
      <c r="E12" s="2"/>
    </row>
    <row r="13" spans="1:13" ht="12.75">
      <c r="A13" s="39" t="s">
        <v>283</v>
      </c>
      <c r="B13" s="39"/>
      <c r="C13" s="602"/>
      <c r="D13" s="602"/>
      <c r="E13" s="602"/>
      <c r="F13" s="602"/>
      <c r="G13" s="39"/>
      <c r="H13" s="2"/>
      <c r="I13" s="2"/>
      <c r="J13" s="2"/>
      <c r="K13" s="2"/>
      <c r="L13" s="2"/>
      <c r="M13" s="2"/>
    </row>
    <row r="14" spans="1:17" ht="12.75" hidden="1">
      <c r="A14" s="42" t="s">
        <v>62</v>
      </c>
      <c r="B14" s="42"/>
      <c r="C14" s="607"/>
      <c r="D14" s="607"/>
      <c r="E14" s="607"/>
      <c r="F14" s="44"/>
      <c r="G14" s="44"/>
      <c r="H14" s="42" t="s">
        <v>63</v>
      </c>
      <c r="I14" s="42"/>
      <c r="J14" s="42"/>
      <c r="K14" s="605"/>
      <c r="L14" s="605"/>
      <c r="M14" s="605"/>
      <c r="N14" s="2"/>
      <c r="O14" s="2"/>
      <c r="P14" s="2"/>
      <c r="Q14" s="2"/>
    </row>
    <row r="15" spans="3:5" ht="12.75">
      <c r="C15" s="2"/>
      <c r="D15" s="2"/>
      <c r="E15" s="2"/>
    </row>
    <row r="16" spans="1:26" ht="12.75">
      <c r="A16" t="s">
        <v>56</v>
      </c>
      <c r="C16" s="593"/>
      <c r="D16" s="594"/>
      <c r="E16" s="594"/>
      <c r="H16" s="64" t="s">
        <v>343</v>
      </c>
      <c r="K16" s="594"/>
      <c r="L16" s="594"/>
      <c r="M16" s="594"/>
      <c r="O16" s="102"/>
      <c r="T16" s="2"/>
      <c r="U16" s="2"/>
      <c r="V16" s="2"/>
      <c r="W16" s="2"/>
      <c r="X16" s="2"/>
      <c r="Y16" s="2"/>
      <c r="Z16" s="2"/>
    </row>
    <row r="17" spans="1:16" ht="12.75">
      <c r="A17" t="s">
        <v>64</v>
      </c>
      <c r="C17" s="601">
        <f>LEFT(C16,2)</f>
      </c>
      <c r="D17" s="601"/>
      <c r="E17" s="601"/>
      <c r="H17" s="39" t="s">
        <v>184</v>
      </c>
      <c r="I17" s="39"/>
      <c r="K17" s="606"/>
      <c r="L17" s="594"/>
      <c r="M17" s="594"/>
      <c r="N17" s="594"/>
      <c r="O17" s="594"/>
      <c r="P17" s="594"/>
    </row>
    <row r="19" spans="1:19" ht="24.75" customHeight="1" hidden="1">
      <c r="A19" s="158" t="s">
        <v>65</v>
      </c>
      <c r="B19" s="159"/>
      <c r="C19" s="604"/>
      <c r="D19" s="604"/>
      <c r="E19" s="604"/>
      <c r="F19" s="604"/>
      <c r="G19" s="604"/>
      <c r="H19" s="604"/>
      <c r="I19" s="604"/>
      <c r="J19" s="604"/>
      <c r="K19" s="604"/>
      <c r="L19" s="604"/>
      <c r="M19" s="604"/>
      <c r="N19" s="604"/>
      <c r="O19" s="604"/>
      <c r="P19" s="604"/>
      <c r="Q19" s="604"/>
      <c r="R19" s="604"/>
      <c r="S19" s="604"/>
    </row>
    <row r="20" ht="12.75" hidden="1"/>
    <row r="21" spans="1:8" ht="12.75" hidden="1">
      <c r="A21" s="253"/>
      <c r="B21" s="253"/>
      <c r="C21" s="253"/>
      <c r="D21" s="254"/>
      <c r="E21" s="255"/>
      <c r="F21" s="255"/>
      <c r="G21" s="255"/>
      <c r="H21" s="255"/>
    </row>
    <row r="22" spans="1:4" ht="12.75" hidden="1">
      <c r="A22" s="40" t="s">
        <v>70</v>
      </c>
      <c r="B22" s="40"/>
      <c r="C22" s="40"/>
      <c r="D22" s="256" t="s">
        <v>234</v>
      </c>
    </row>
    <row r="23" spans="1:4" ht="12.75" hidden="1">
      <c r="A23" s="40" t="s">
        <v>71</v>
      </c>
      <c r="B23" s="40"/>
      <c r="C23" s="40"/>
      <c r="D23" s="252">
        <v>2004</v>
      </c>
    </row>
    <row r="25" spans="17:18" ht="12.75">
      <c r="Q25" s="480"/>
      <c r="R25" s="82" t="s">
        <v>20</v>
      </c>
    </row>
    <row r="26" spans="17:18" ht="12.75">
      <c r="Q26" s="72"/>
      <c r="R26" s="82" t="s">
        <v>21</v>
      </c>
    </row>
    <row r="27" spans="17:18" ht="12.75" hidden="1">
      <c r="Q27" s="42"/>
      <c r="R27" s="68" t="s">
        <v>73</v>
      </c>
    </row>
    <row r="28" spans="17:18" ht="12.75">
      <c r="Q28" s="101"/>
      <c r="R28" s="68" t="s">
        <v>72</v>
      </c>
    </row>
  </sheetData>
  <sheetProtection password="CAED" sheet="1" objects="1" scenarios="1"/>
  <mergeCells count="16">
    <mergeCell ref="C19:S19"/>
    <mergeCell ref="K14:M14"/>
    <mergeCell ref="C17:E17"/>
    <mergeCell ref="K16:M16"/>
    <mergeCell ref="K17:P17"/>
    <mergeCell ref="C14:E14"/>
    <mergeCell ref="R4:S4"/>
    <mergeCell ref="C16:E16"/>
    <mergeCell ref="C8:E8"/>
    <mergeCell ref="K7:M7"/>
    <mergeCell ref="K8:M8"/>
    <mergeCell ref="C9:E9"/>
    <mergeCell ref="R5:S5"/>
    <mergeCell ref="C13:F13"/>
    <mergeCell ref="C11:F11"/>
    <mergeCell ref="K9:M9"/>
  </mergeCells>
  <dataValidations count="7">
    <dataValidation type="textLength" allowBlank="1" showInputMessage="1" showErrorMessage="1" sqref="K16:M16">
      <formula1>1</formula1>
      <formula2>8</formula2>
    </dataValidation>
    <dataValidation type="textLength" allowBlank="1" showInputMessage="1" showErrorMessage="1" sqref="C11:F11 K8:K9 L8:M8">
      <formula1>1</formula1>
      <formula2>15</formula2>
    </dataValidation>
    <dataValidation type="list" allowBlank="1" showInputMessage="1" showErrorMessage="1" sqref="K7:M7">
      <formula1>SampleUnit</formula1>
    </dataValidation>
    <dataValidation type="textLength" allowBlank="1" showInputMessage="1" showErrorMessage="1" errorTitle="Incorrect Length" error="Sample ID must be 14 characters in length." sqref="C16:E16">
      <formula1>14</formula1>
      <formula2>14</formula2>
    </dataValidation>
    <dataValidation type="textLength" allowBlank="1" showInputMessage="1" showErrorMessage="1" sqref="C17:E17">
      <formula1>1</formula1>
      <formula2>4</formula2>
    </dataValidation>
    <dataValidation type="textLength" allowBlank="1" showInputMessage="1" showErrorMessage="1" sqref="C13:F13">
      <formula1>1</formula1>
      <formula2>20</formula2>
    </dataValidation>
    <dataValidation type="textLength" allowBlank="1" showInputMessage="1" showErrorMessage="1" sqref="C19:S19">
      <formula1>1</formula1>
      <formula2>254</formula2>
    </dataValidation>
  </dataValidations>
  <printOptions horizontalCentered="1"/>
  <pageMargins left="0.75" right="0.75" top="0.75" bottom="0.75" header="0.5" footer="0.5"/>
  <pageSetup fitToHeight="1" fitToWidth="1" horizontalDpi="600" verticalDpi="600" orientation="landscape" scale="66" r:id="rId1"/>
</worksheet>
</file>

<file path=xl/worksheets/sheet10.xml><?xml version="1.0" encoding="utf-8"?>
<worksheet xmlns="http://schemas.openxmlformats.org/spreadsheetml/2006/main" xmlns:r="http://schemas.openxmlformats.org/officeDocument/2006/relationships">
  <sheetPr codeName="Sheet16">
    <tabColor indexed="45"/>
    <pageSetUpPr fitToPage="1"/>
  </sheetPr>
  <dimension ref="A1:G43"/>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G43"/>
    </sheetView>
  </sheetViews>
  <sheetFormatPr defaultColWidth="9.140625" defaultRowHeight="12.75"/>
  <cols>
    <col min="1" max="1" width="45.7109375" style="0" customWidth="1"/>
    <col min="2" max="2" width="34.8515625" style="0" customWidth="1"/>
    <col min="3" max="3" width="11.7109375" style="0" customWidth="1"/>
    <col min="4" max="4" width="12.7109375" style="0" customWidth="1"/>
    <col min="5" max="5" width="81.28125" style="0" customWidth="1"/>
    <col min="6" max="6" width="17.7109375" style="0" customWidth="1"/>
    <col min="7" max="7" width="16.7109375" style="0" customWidth="1"/>
  </cols>
  <sheetData>
    <row r="1" spans="1:7" s="115" customFormat="1" ht="12.75" customHeight="1">
      <c r="A1" s="226" t="s">
        <v>559</v>
      </c>
      <c r="B1" s="83"/>
      <c r="C1" s="84"/>
      <c r="D1" s="84"/>
      <c r="E1" s="84"/>
      <c r="F1" s="84"/>
      <c r="G1" s="160" t="s">
        <v>170</v>
      </c>
    </row>
    <row r="2" spans="1:7" s="115" customFormat="1" ht="12.75" customHeight="1">
      <c r="A2" s="226" t="s">
        <v>545</v>
      </c>
      <c r="B2" s="89" t="s">
        <v>126</v>
      </c>
      <c r="C2" s="88" t="s">
        <v>126</v>
      </c>
      <c r="D2" s="88" t="s">
        <v>126</v>
      </c>
      <c r="E2" s="88" t="s">
        <v>126</v>
      </c>
      <c r="F2" s="88" t="s">
        <v>126</v>
      </c>
      <c r="G2" s="93" t="s">
        <v>126</v>
      </c>
    </row>
    <row r="3" spans="1:7" s="104" customFormat="1" ht="12.75" customHeight="1" thickBot="1">
      <c r="A3" s="226" t="s">
        <v>546</v>
      </c>
      <c r="B3" s="441" t="s">
        <v>96</v>
      </c>
      <c r="C3" s="92" t="s">
        <v>127</v>
      </c>
      <c r="D3" s="92" t="s">
        <v>128</v>
      </c>
      <c r="E3" s="85" t="s">
        <v>129</v>
      </c>
      <c r="F3" s="85" t="s">
        <v>109</v>
      </c>
      <c r="G3" s="92" t="s">
        <v>110</v>
      </c>
    </row>
    <row r="4" spans="1:7" s="130" customFormat="1" ht="60.75" thickBot="1">
      <c r="A4" s="249" t="s">
        <v>547</v>
      </c>
      <c r="B4" s="426" t="s">
        <v>536</v>
      </c>
      <c r="C4" s="443"/>
      <c r="D4" s="444"/>
      <c r="E4" s="261"/>
      <c r="F4" s="60"/>
      <c r="G4" s="153"/>
    </row>
    <row r="5" spans="1:7" s="115" customFormat="1" ht="26.25" thickBot="1">
      <c r="A5" s="249" t="s">
        <v>548</v>
      </c>
      <c r="B5" s="423" t="s">
        <v>535</v>
      </c>
      <c r="C5" s="442"/>
      <c r="D5" s="429"/>
      <c r="E5" s="78" t="s">
        <v>284</v>
      </c>
      <c r="F5" s="78"/>
      <c r="G5" s="163" t="s">
        <v>171</v>
      </c>
    </row>
    <row r="6" spans="1:7" ht="54" customHeight="1">
      <c r="A6" s="225" t="s">
        <v>549</v>
      </c>
      <c r="B6" s="542" t="s">
        <v>146</v>
      </c>
      <c r="C6" s="543" t="s">
        <v>148</v>
      </c>
      <c r="D6" s="543" t="s">
        <v>540</v>
      </c>
      <c r="E6" s="565" t="s">
        <v>65</v>
      </c>
      <c r="F6" s="134" t="s">
        <v>541</v>
      </c>
      <c r="G6" s="543" t="s">
        <v>420</v>
      </c>
    </row>
    <row r="7" spans="1:7" s="104" customFormat="1" ht="27.75" customHeight="1" thickBot="1">
      <c r="A7" s="227" t="s">
        <v>552</v>
      </c>
      <c r="B7" s="526" t="s">
        <v>96</v>
      </c>
      <c r="C7" s="489" t="s">
        <v>127</v>
      </c>
      <c r="D7" s="489" t="s">
        <v>128</v>
      </c>
      <c r="E7" s="489" t="s">
        <v>129</v>
      </c>
      <c r="F7" s="489" t="s">
        <v>109</v>
      </c>
      <c r="G7" s="560" t="s">
        <v>110</v>
      </c>
    </row>
    <row r="8" spans="1:7" ht="12.75">
      <c r="A8" s="230" t="s">
        <v>369</v>
      </c>
      <c r="B8" s="556" t="str">
        <f ca="1">IF('Start-Up'!A4=""," ",IF(E8=0,"",CONCATENATE(Header!K16,TEXT(NOW(),"yyyymmddhhmmss"),RIGHT('Start-Up'!A4,4))))</f>
        <v> </v>
      </c>
      <c r="C8" s="414" t="s">
        <v>147</v>
      </c>
      <c r="D8" s="414">
        <v>1</v>
      </c>
      <c r="E8" s="467">
        <f>'Start-Up'!V4</f>
        <v>0</v>
      </c>
      <c r="F8" s="390">
        <f>Header!K16</f>
        <v>0</v>
      </c>
      <c r="G8" s="561"/>
    </row>
    <row r="9" spans="1:7" ht="12.75">
      <c r="A9" s="230"/>
      <c r="B9" s="557" t="str">
        <f ca="1">IF('Start-Up'!A5=""," ",IF(E9=0,"",CONCATENATE(Header!K16,TEXT(NOW(),"yyyymmddhhmmss"),RIGHT('Start-Up'!A5,4))))</f>
        <v> </v>
      </c>
      <c r="C9" s="415" t="s">
        <v>147</v>
      </c>
      <c r="D9" s="415">
        <v>1</v>
      </c>
      <c r="E9" s="468">
        <f>'Start-Up'!V5</f>
        <v>0</v>
      </c>
      <c r="F9" s="391">
        <f>Header!K16</f>
        <v>0</v>
      </c>
      <c r="G9" s="562"/>
    </row>
    <row r="10" spans="1:7" ht="12.75">
      <c r="A10" s="230"/>
      <c r="B10" s="557" t="str">
        <f ca="1">IF('Start-Up'!A6=""," ",IF(E10=0,"",CONCATENATE(Header!K16,TEXT(NOW(),"yyyymmddhhmmss"),RIGHT('Start-Up'!A6,4))))</f>
        <v> </v>
      </c>
      <c r="C10" s="415" t="s">
        <v>147</v>
      </c>
      <c r="D10" s="415">
        <v>1</v>
      </c>
      <c r="E10" s="468">
        <f>'Start-Up'!V6</f>
        <v>0</v>
      </c>
      <c r="F10" s="391">
        <f>Header!K16</f>
        <v>0</v>
      </c>
      <c r="G10" s="562"/>
    </row>
    <row r="11" spans="1:7" ht="12.75">
      <c r="A11" s="230"/>
      <c r="B11" s="557" t="str">
        <f ca="1">IF('Start-Up'!A7=""," ",IF(E11=0,"",CONCATENATE(Header!K16,TEXT(NOW(),"yyyymmddhhmmss"),RIGHT('Start-Up'!A7,4))))</f>
        <v> </v>
      </c>
      <c r="C11" s="415" t="s">
        <v>147</v>
      </c>
      <c r="D11" s="415">
        <v>1</v>
      </c>
      <c r="E11" s="468">
        <f>'Start-Up'!V7</f>
        <v>0</v>
      </c>
      <c r="F11" s="391">
        <f>Header!K16</f>
        <v>0</v>
      </c>
      <c r="G11" s="562"/>
    </row>
    <row r="12" spans="1:7" ht="12.75">
      <c r="A12" s="230"/>
      <c r="B12" s="557" t="str">
        <f ca="1">IF('Start-Up'!A8=""," ",IF(E12=0,"",CONCATENATE(Header!K16,TEXT(NOW(),"yyyymmddhhmmss"),RIGHT('Start-Up'!A8,4))))</f>
        <v> </v>
      </c>
      <c r="C12" s="415" t="s">
        <v>147</v>
      </c>
      <c r="D12" s="415">
        <v>1</v>
      </c>
      <c r="E12" s="468">
        <f>'Start-Up'!V8</f>
        <v>0</v>
      </c>
      <c r="F12" s="391">
        <f>Header!K16</f>
        <v>0</v>
      </c>
      <c r="G12" s="562"/>
    </row>
    <row r="13" spans="1:7" ht="12.75">
      <c r="A13" s="230"/>
      <c r="B13" s="557" t="str">
        <f ca="1">IF('Start-Up'!A9=""," ",IF(E13=0,"",CONCATENATE(Header!K16,TEXT(NOW(),"yyyymmddhhmmss"),RIGHT('Start-Up'!A9,4))))</f>
        <v> </v>
      </c>
      <c r="C13" s="415" t="s">
        <v>147</v>
      </c>
      <c r="D13" s="415">
        <v>1</v>
      </c>
      <c r="E13" s="468">
        <f>'Start-Up'!V9</f>
        <v>0</v>
      </c>
      <c r="F13" s="391">
        <f>Header!K16</f>
        <v>0</v>
      </c>
      <c r="G13" s="562"/>
    </row>
    <row r="14" spans="1:7" ht="12.75">
      <c r="A14" s="230"/>
      <c r="B14" s="557" t="str">
        <f ca="1">IF('Start-Up'!A10=""," ",IF(E14=0,"",CONCATENATE(Header!K16,TEXT(NOW(),"yyyymmddhhmmss"),RIGHT('Start-Up'!A10,4))))</f>
        <v> </v>
      </c>
      <c r="C14" s="415" t="s">
        <v>147</v>
      </c>
      <c r="D14" s="415">
        <v>1</v>
      </c>
      <c r="E14" s="468">
        <f>'Start-Up'!V10</f>
        <v>0</v>
      </c>
      <c r="F14" s="391">
        <f>Header!K16</f>
        <v>0</v>
      </c>
      <c r="G14" s="562"/>
    </row>
    <row r="15" spans="1:7" ht="12.75">
      <c r="A15" s="230"/>
      <c r="B15" s="557" t="str">
        <f ca="1">IF('Start-Up'!A11=""," ",IF(E15=0,"",CONCATENATE(Header!K16,TEXT(NOW(),"yyyymmddhhmmss"),RIGHT('Start-Up'!A11,4))))</f>
        <v> </v>
      </c>
      <c r="C15" s="415" t="s">
        <v>147</v>
      </c>
      <c r="D15" s="415">
        <v>1</v>
      </c>
      <c r="E15" s="468">
        <f>'Start-Up'!V11</f>
        <v>0</v>
      </c>
      <c r="F15" s="391">
        <f>Header!K16</f>
        <v>0</v>
      </c>
      <c r="G15" s="562"/>
    </row>
    <row r="16" spans="1:7" ht="12.75">
      <c r="A16" s="230"/>
      <c r="B16" s="557" t="str">
        <f ca="1">IF('Start-Up'!A12=""," ",IF(E16=0,"",CONCATENATE(Header!K16,TEXT(NOW(),"yyyymmddhhmmss"),RIGHT('Start-Up'!A12,4))))</f>
        <v> </v>
      </c>
      <c r="C16" s="415" t="s">
        <v>147</v>
      </c>
      <c r="D16" s="415">
        <v>1</v>
      </c>
      <c r="E16" s="468">
        <f>'Start-Up'!V12</f>
        <v>0</v>
      </c>
      <c r="F16" s="391">
        <f>Header!K16</f>
        <v>0</v>
      </c>
      <c r="G16" s="562"/>
    </row>
    <row r="17" spans="1:7" ht="12.75">
      <c r="A17" s="230"/>
      <c r="B17" s="557" t="str">
        <f ca="1">IF('Start-Up'!A13=""," ",IF(E17=0,"",CONCATENATE(Header!K16,TEXT(NOW(),"yyyymmddhhmmss"),RIGHT('Start-Up'!A13,4))))</f>
        <v> </v>
      </c>
      <c r="C17" s="415" t="s">
        <v>147</v>
      </c>
      <c r="D17" s="415">
        <v>1</v>
      </c>
      <c r="E17" s="468">
        <f>'Start-Up'!V13</f>
        <v>0</v>
      </c>
      <c r="F17" s="391">
        <f>Header!K16</f>
        <v>0</v>
      </c>
      <c r="G17" s="562"/>
    </row>
    <row r="18" spans="1:7" ht="12.75">
      <c r="A18" s="230"/>
      <c r="B18" s="557" t="str">
        <f ca="1">IF('Start-Up'!A14=""," ",IF(E18=0,"",CONCATENATE(Header!K16,TEXT(NOW(),"yyyymmddhhmmss"),RIGHT('Start-Up'!A14,4))))</f>
        <v> </v>
      </c>
      <c r="C18" s="415" t="s">
        <v>147</v>
      </c>
      <c r="D18" s="415">
        <v>1</v>
      </c>
      <c r="E18" s="468">
        <f>'Start-Up'!V14</f>
        <v>0</v>
      </c>
      <c r="F18" s="391">
        <f>Header!K16</f>
        <v>0</v>
      </c>
      <c r="G18" s="562"/>
    </row>
    <row r="19" spans="1:7" ht="12.75">
      <c r="A19" s="230"/>
      <c r="B19" s="557" t="str">
        <f ca="1">IF('Start-Up'!A15=""," ",IF(E19=0,"",CONCATENATE(Header!K16,TEXT(NOW(),"yyyymmddhhmmss"),RIGHT('Start-Up'!A15,4))))</f>
        <v> </v>
      </c>
      <c r="C19" s="415" t="s">
        <v>147</v>
      </c>
      <c r="D19" s="415">
        <v>1</v>
      </c>
      <c r="E19" s="468">
        <f>'Start-Up'!V15</f>
        <v>0</v>
      </c>
      <c r="F19" s="391">
        <f>Header!K16</f>
        <v>0</v>
      </c>
      <c r="G19" s="562"/>
    </row>
    <row r="20" spans="1:7" ht="12.75">
      <c r="A20" s="230"/>
      <c r="B20" s="557" t="str">
        <f ca="1">IF('Start-Up'!A16=""," ",IF(E20=0,"",CONCATENATE(Header!K16,TEXT(NOW(),"yyyymmddhhmmss"),RIGHT('Start-Up'!A16,4))))</f>
        <v> </v>
      </c>
      <c r="C20" s="415" t="s">
        <v>147</v>
      </c>
      <c r="D20" s="415">
        <v>1</v>
      </c>
      <c r="E20" s="468">
        <f>'Start-Up'!V16</f>
        <v>0</v>
      </c>
      <c r="F20" s="391">
        <f>Header!K16</f>
        <v>0</v>
      </c>
      <c r="G20" s="562"/>
    </row>
    <row r="21" spans="1:7" ht="12.75">
      <c r="A21" s="230"/>
      <c r="B21" s="557" t="str">
        <f ca="1">IF('Start-Up'!A17=""," ",IF(E21=0,"",CONCATENATE(Header!K16,TEXT(NOW(),"yyyymmddhhmmss"),RIGHT('Start-Up'!A17,4))))</f>
        <v> </v>
      </c>
      <c r="C21" s="415" t="s">
        <v>147</v>
      </c>
      <c r="D21" s="415">
        <v>1</v>
      </c>
      <c r="E21" s="468">
        <f>'Start-Up'!V17</f>
        <v>0</v>
      </c>
      <c r="F21" s="391">
        <f>Header!K16</f>
        <v>0</v>
      </c>
      <c r="G21" s="562"/>
    </row>
    <row r="22" spans="1:7" ht="12.75">
      <c r="A22" s="230"/>
      <c r="B22" s="557" t="str">
        <f ca="1">IF('Start-Up'!A18=""," ",IF(E22=0,"",CONCATENATE(Header!K16,TEXT(NOW(),"yyyymmddhhmmss"),RIGHT('Start-Up'!A18,4))))</f>
        <v> </v>
      </c>
      <c r="C22" s="415" t="s">
        <v>147</v>
      </c>
      <c r="D22" s="415">
        <v>1</v>
      </c>
      <c r="E22" s="468">
        <f>'Start-Up'!V18</f>
        <v>0</v>
      </c>
      <c r="F22" s="391">
        <f>Header!K16</f>
        <v>0</v>
      </c>
      <c r="G22" s="562"/>
    </row>
    <row r="23" spans="1:7" ht="12.75">
      <c r="A23" s="230"/>
      <c r="B23" s="557" t="str">
        <f ca="1">IF('Start-Up'!A19=""," ",IF(E23=0,"",CONCATENATE(Header!K16,TEXT(NOW(),"yyyymmddhhmmss"),RIGHT('Start-Up'!A19,4))))</f>
        <v> </v>
      </c>
      <c r="C23" s="415" t="s">
        <v>147</v>
      </c>
      <c r="D23" s="415">
        <v>1</v>
      </c>
      <c r="E23" s="468">
        <f>'Start-Up'!V19</f>
        <v>0</v>
      </c>
      <c r="F23" s="391">
        <f>Header!K16</f>
        <v>0</v>
      </c>
      <c r="G23" s="562"/>
    </row>
    <row r="24" spans="1:7" ht="12.75">
      <c r="A24" s="230"/>
      <c r="B24" s="557" t="str">
        <f ca="1">IF('Start-Up'!A20=""," ",IF(E24=0,"",CONCATENATE(Header!K16,TEXT(NOW(),"yyyymmddhhmmss"),RIGHT('Start-Up'!A20,4))))</f>
        <v> </v>
      </c>
      <c r="C24" s="415" t="s">
        <v>147</v>
      </c>
      <c r="D24" s="415">
        <v>1</v>
      </c>
      <c r="E24" s="468">
        <f>'Start-Up'!V20</f>
        <v>0</v>
      </c>
      <c r="F24" s="391">
        <f>Header!K16</f>
        <v>0</v>
      </c>
      <c r="G24" s="562"/>
    </row>
    <row r="25" spans="1:7" ht="12.75">
      <c r="A25" s="230"/>
      <c r="B25" s="557" t="str">
        <f ca="1">IF('Start-Up'!A21=""," ",IF(E25=0,"",CONCATENATE(Header!K16,TEXT(NOW(),"yyyymmddhhmmss"),RIGHT('Start-Up'!A21,4))))</f>
        <v> </v>
      </c>
      <c r="C25" s="415" t="s">
        <v>147</v>
      </c>
      <c r="D25" s="415">
        <v>1</v>
      </c>
      <c r="E25" s="468">
        <f>'Start-Up'!V21</f>
        <v>0</v>
      </c>
      <c r="F25" s="391">
        <f>Header!K16</f>
        <v>0</v>
      </c>
      <c r="G25" s="562"/>
    </row>
    <row r="26" spans="1:7" ht="12.75">
      <c r="A26" s="230"/>
      <c r="B26" s="557" t="str">
        <f ca="1">IF('Start-Up'!A22=""," ",IF(E26=0,"",CONCATENATE(Header!K16,TEXT(NOW(),"yyyymmddhhmmss"),RIGHT('Start-Up'!A22,4))))</f>
        <v> </v>
      </c>
      <c r="C26" s="415" t="s">
        <v>147</v>
      </c>
      <c r="D26" s="415">
        <v>1</v>
      </c>
      <c r="E26" s="468">
        <f>'Start-Up'!V22</f>
        <v>0</v>
      </c>
      <c r="F26" s="391">
        <f>Header!K16</f>
        <v>0</v>
      </c>
      <c r="G26" s="562"/>
    </row>
    <row r="27" spans="1:7" ht="12.75">
      <c r="A27" s="230"/>
      <c r="B27" s="557" t="str">
        <f ca="1">IF('Start-Up'!A23=""," ",IF(E27=0,"",CONCATENATE(Header!K16,TEXT(NOW(),"yyyymmddhhmmss"),RIGHT('Start-Up'!A23,4))))</f>
        <v> </v>
      </c>
      <c r="C27" s="415" t="s">
        <v>147</v>
      </c>
      <c r="D27" s="415">
        <v>1</v>
      </c>
      <c r="E27" s="468">
        <f>'Start-Up'!V23</f>
        <v>0</v>
      </c>
      <c r="F27" s="391">
        <f>Header!K16</f>
        <v>0</v>
      </c>
      <c r="G27" s="562"/>
    </row>
    <row r="28" spans="1:7" ht="12.75">
      <c r="A28" s="230"/>
      <c r="B28" s="557" t="str">
        <f ca="1">IF('Start-Up'!A24=""," ",IF(E28=0,"",CONCATENATE(Header!K16,TEXT(NOW(),"yyyymmddhhmmss"),RIGHT('Start-Up'!A24,4))))</f>
        <v> </v>
      </c>
      <c r="C28" s="415" t="s">
        <v>147</v>
      </c>
      <c r="D28" s="415">
        <v>1</v>
      </c>
      <c r="E28" s="468">
        <f>'Start-Up'!V24</f>
        <v>0</v>
      </c>
      <c r="F28" s="391">
        <f>Header!K16</f>
        <v>0</v>
      </c>
      <c r="G28" s="562"/>
    </row>
    <row r="29" spans="1:7" ht="12.75">
      <c r="A29" s="230"/>
      <c r="B29" s="557" t="str">
        <f ca="1">IF('Start-Up'!A25=""," ",IF(E29=0,"",CONCATENATE(Header!K16,TEXT(NOW(),"yyyymmddhhmmss"),RIGHT('Start-Up'!A25,4))))</f>
        <v> </v>
      </c>
      <c r="C29" s="415" t="s">
        <v>147</v>
      </c>
      <c r="D29" s="415">
        <v>1</v>
      </c>
      <c r="E29" s="468">
        <f>'Start-Up'!V25</f>
        <v>0</v>
      </c>
      <c r="F29" s="391">
        <f>Header!K16</f>
        <v>0</v>
      </c>
      <c r="G29" s="562"/>
    </row>
    <row r="30" spans="1:7" ht="12.75">
      <c r="A30" s="230"/>
      <c r="B30" s="557" t="str">
        <f ca="1">IF('Start-Up'!A26=""," ",IF(E30=0,"",CONCATENATE(Header!K16,TEXT(NOW(),"yyyymmddhhmmss"),RIGHT('Start-Up'!A26,4))))</f>
        <v> </v>
      </c>
      <c r="C30" s="415" t="s">
        <v>147</v>
      </c>
      <c r="D30" s="415">
        <v>1</v>
      </c>
      <c r="E30" s="468">
        <f>'Start-Up'!V26</f>
        <v>0</v>
      </c>
      <c r="F30" s="391">
        <f>Header!K16</f>
        <v>0</v>
      </c>
      <c r="G30" s="562"/>
    </row>
    <row r="31" spans="1:7" ht="12.75">
      <c r="A31" s="230"/>
      <c r="B31" s="557" t="str">
        <f ca="1">IF('Start-Up'!A27=""," ",IF(E31=0,"",CONCATENATE(Header!K16,TEXT(NOW(),"yyyymmddhhmmss"),RIGHT('Start-Up'!A27,4))))</f>
        <v> </v>
      </c>
      <c r="C31" s="415" t="s">
        <v>147</v>
      </c>
      <c r="D31" s="415">
        <v>1</v>
      </c>
      <c r="E31" s="468">
        <f>'Start-Up'!V27</f>
        <v>0</v>
      </c>
      <c r="F31" s="391">
        <f>Header!K16</f>
        <v>0</v>
      </c>
      <c r="G31" s="562"/>
    </row>
    <row r="32" spans="1:7" ht="12.75">
      <c r="A32" s="230"/>
      <c r="B32" s="557" t="str">
        <f ca="1">IF('Start-Up'!A28=""," ",IF(E32=0,"",CONCATENATE(Header!K16,TEXT(NOW(),"yyyymmddhhmmss"),RIGHT('Start-Up'!A28,4))))</f>
        <v> </v>
      </c>
      <c r="C32" s="415" t="s">
        <v>147</v>
      </c>
      <c r="D32" s="415">
        <v>1</v>
      </c>
      <c r="E32" s="468">
        <f>'Start-Up'!V28</f>
        <v>0</v>
      </c>
      <c r="F32" s="391">
        <f>Header!K16</f>
        <v>0</v>
      </c>
      <c r="G32" s="562"/>
    </row>
    <row r="33" spans="1:7" ht="13.5" thickBot="1">
      <c r="A33" s="230" t="s">
        <v>370</v>
      </c>
      <c r="B33" s="558" t="str">
        <f ca="1">IF('Start-Up'!A29=""," ",IF(E33=0,"",CONCATENATE(Header!K16,TEXT(NOW(),"yyyymmddhhmmss"),RIGHT('Start-Up'!A29,4))))</f>
        <v> </v>
      </c>
      <c r="C33" s="416" t="s">
        <v>147</v>
      </c>
      <c r="D33" s="416">
        <v>1</v>
      </c>
      <c r="E33" s="469">
        <f>'Start-Up'!V29</f>
        <v>0</v>
      </c>
      <c r="F33" s="392">
        <f>Header!K16</f>
        <v>0</v>
      </c>
      <c r="G33" s="563"/>
    </row>
    <row r="34" spans="1:7" ht="12.75">
      <c r="A34" s="230" t="s">
        <v>371</v>
      </c>
      <c r="B34" s="557" t="str">
        <f ca="1">IF(Early_Break!A4=""," ",IF(E34=0,"",CONCATENATE(Header!K16,TEXT(NOW(),"yyyymmddhhmmss"),RIGHT(Early_Break!A4,4))))</f>
        <v> </v>
      </c>
      <c r="C34" s="415" t="s">
        <v>147</v>
      </c>
      <c r="D34" s="415">
        <v>1</v>
      </c>
      <c r="E34" s="468">
        <f>Early_Break!AC4</f>
        <v>0</v>
      </c>
      <c r="F34" s="391">
        <f>Header!K16</f>
        <v>0</v>
      </c>
      <c r="G34" s="562"/>
    </row>
    <row r="35" spans="1:7" ht="12.75">
      <c r="A35" s="230"/>
      <c r="B35" s="557" t="str">
        <f ca="1">IF(Early_Break!A5=""," ",IF(E35=0,"",CONCATENATE(Header!K16,TEXT(NOW(),"yyyymmddhhmmss"),RIGHT(Early_Break!A5,4))))</f>
        <v> </v>
      </c>
      <c r="C35" s="415" t="s">
        <v>147</v>
      </c>
      <c r="D35" s="415">
        <v>1</v>
      </c>
      <c r="E35" s="468">
        <f>Early_Break!AC5</f>
        <v>0</v>
      </c>
      <c r="F35" s="391">
        <f>Header!K16</f>
        <v>0</v>
      </c>
      <c r="G35" s="562"/>
    </row>
    <row r="36" spans="1:7" ht="12.75">
      <c r="A36" s="230"/>
      <c r="B36" s="557" t="str">
        <f ca="1">IF(Early_Break!A6=""," ",IF(E36=0,"",CONCATENATE(Header!K16,TEXT(NOW(),"yyyymmddhhmmss"),RIGHT(Early_Break!A6,4))))</f>
        <v> </v>
      </c>
      <c r="C36" s="415" t="s">
        <v>147</v>
      </c>
      <c r="D36" s="415">
        <v>1</v>
      </c>
      <c r="E36" s="468">
        <f>Early_Break!AC6</f>
        <v>0</v>
      </c>
      <c r="F36" s="391">
        <f>Header!K16</f>
        <v>0</v>
      </c>
      <c r="G36" s="562"/>
    </row>
    <row r="37" spans="1:7" ht="13.5" thickBot="1">
      <c r="A37" s="230" t="s">
        <v>372</v>
      </c>
      <c r="B37" s="558" t="str">
        <f ca="1">IF(Early_Break!A7=""," ",IF(E37=0,"",CONCATENATE(Header!K16,TEXT(NOW(),"yyyymmddhhmmss"),RIGHT(Early_Break!A7,4))))</f>
        <v> </v>
      </c>
      <c r="C37" s="416" t="s">
        <v>147</v>
      </c>
      <c r="D37" s="416">
        <v>1</v>
      </c>
      <c r="E37" s="469">
        <f>Early_Break!AC7</f>
        <v>0</v>
      </c>
      <c r="F37" s="392">
        <f>Header!K16</f>
        <v>0</v>
      </c>
      <c r="G37" s="563"/>
    </row>
    <row r="38" spans="1:7" ht="12.75">
      <c r="A38" s="230" t="s">
        <v>373</v>
      </c>
      <c r="B38" s="557" t="str">
        <f ca="1">IF('QC-QA_Acpt'!A4=""," ",IF(E38=0,"",CONCATENATE(Header!K16,TEXT(NOW(),"yyyymmddhhmmss"),RIGHT('QC-QA_Acpt'!A4,4))))</f>
        <v> </v>
      </c>
      <c r="C38" s="415" t="s">
        <v>147</v>
      </c>
      <c r="D38" s="415">
        <v>1</v>
      </c>
      <c r="E38" s="468">
        <f>'QC-QA_Acpt'!AQ4</f>
        <v>0</v>
      </c>
      <c r="F38" s="391">
        <f>Header!K16</f>
        <v>0</v>
      </c>
      <c r="G38" s="562"/>
    </row>
    <row r="39" spans="1:7" ht="12.75">
      <c r="A39" s="230"/>
      <c r="B39" s="557" t="str">
        <f ca="1">IF('QC-QA_Acpt'!A5=""," ",IF(E39=0,"",CONCATENATE(Header!K16,TEXT(NOW(),"yyyymmddhhmmss"),RIGHT('QC-QA_Acpt'!A5,4))))</f>
        <v> </v>
      </c>
      <c r="C39" s="415" t="s">
        <v>147</v>
      </c>
      <c r="D39" s="415">
        <v>1</v>
      </c>
      <c r="E39" s="468">
        <f>'QC-QA_Acpt'!AQ5</f>
        <v>0</v>
      </c>
      <c r="F39" s="391">
        <f>Header!K16</f>
        <v>0</v>
      </c>
      <c r="G39" s="562"/>
    </row>
    <row r="40" spans="1:7" ht="12.75">
      <c r="A40" s="230"/>
      <c r="B40" s="557" t="str">
        <f ca="1">IF('QC-QA_Acpt'!A6=""," ",IF(E40=0,"",CONCATENATE(Header!K16,TEXT(NOW(),"yyyymmddhhmmss"),RIGHT('QC-QA_Acpt'!A6,4))))</f>
        <v> </v>
      </c>
      <c r="C40" s="415" t="s">
        <v>147</v>
      </c>
      <c r="D40" s="415">
        <v>1</v>
      </c>
      <c r="E40" s="468">
        <f>'QC-QA_Acpt'!AQ6</f>
        <v>0</v>
      </c>
      <c r="F40" s="391">
        <f>Header!K16</f>
        <v>0</v>
      </c>
      <c r="G40" s="562"/>
    </row>
    <row r="41" spans="1:7" ht="12.75">
      <c r="A41" s="230"/>
      <c r="B41" s="557" t="str">
        <f ca="1">IF('QC-QA_Acpt'!A7=""," ",IF(E41=0,"",CONCATENATE(Header!K16,TEXT(NOW(),"yyyymmddhhmmss"),RIGHT('QC-QA_Acpt'!A7,4))))</f>
        <v> </v>
      </c>
      <c r="C41" s="415" t="s">
        <v>147</v>
      </c>
      <c r="D41" s="415">
        <v>1</v>
      </c>
      <c r="E41" s="468">
        <f>'QC-QA_Acpt'!AQ7</f>
        <v>0</v>
      </c>
      <c r="F41" s="391">
        <f>Header!K16</f>
        <v>0</v>
      </c>
      <c r="G41" s="562"/>
    </row>
    <row r="42" spans="1:7" ht="13.5" thickBot="1">
      <c r="A42" s="230" t="s">
        <v>374</v>
      </c>
      <c r="B42" s="558" t="str">
        <f ca="1">IF('QC-QA_Acpt'!A8=""," ",IF(E42=0,"",CONCATENATE(Header!K16,TEXT(NOW(),"yyyymmddhhmmss"),RIGHT('QC-QA_Acpt'!A8,4))))</f>
        <v> </v>
      </c>
      <c r="C42" s="416" t="s">
        <v>147</v>
      </c>
      <c r="D42" s="416">
        <v>1</v>
      </c>
      <c r="E42" s="469">
        <f>'QC-QA_Acpt'!AQ8</f>
        <v>0</v>
      </c>
      <c r="F42" s="392">
        <f>Header!K16</f>
        <v>0</v>
      </c>
      <c r="G42" s="563"/>
    </row>
    <row r="43" spans="2:7" ht="12.75">
      <c r="B43" s="559"/>
      <c r="C43" s="517"/>
      <c r="D43" s="517"/>
      <c r="E43" s="516"/>
      <c r="F43" s="515"/>
      <c r="G43" s="564"/>
    </row>
  </sheetData>
  <sheetProtection/>
  <printOptions/>
  <pageMargins left="0.4" right="0.26" top="1" bottom="1" header="0.5" footer="0.5"/>
  <pageSetup fitToHeight="1" fitToWidth="1" horizontalDpi="600" verticalDpi="600" orientation="landscape" paperSize="17" scale="96" r:id="rId3"/>
  <headerFooter alignWithMargins="0">
    <oddHeader>&amp;C&amp;F</oddHeader>
    <oddFooter>&amp;CPage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Sheet12">
    <tabColor indexed="45"/>
    <pageSetUpPr fitToPage="1"/>
  </sheetPr>
  <dimension ref="A1:K47"/>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K47"/>
    </sheetView>
  </sheetViews>
  <sheetFormatPr defaultColWidth="9.140625" defaultRowHeight="12.75"/>
  <cols>
    <col min="1" max="1" width="45.7109375" style="0" customWidth="1"/>
    <col min="2" max="2" width="22.00390625" style="0" customWidth="1"/>
    <col min="3" max="3" width="14.7109375" style="0" customWidth="1"/>
    <col min="4" max="4" width="15.421875" style="0" customWidth="1"/>
    <col min="5" max="5" width="14.28125" style="0" customWidth="1"/>
    <col min="6" max="6" width="13.57421875" style="0" customWidth="1"/>
    <col min="7" max="7" width="26.28125" style="0" customWidth="1"/>
    <col min="8" max="8" width="26.140625" style="0" customWidth="1"/>
    <col min="9" max="9" width="25.7109375" style="0" customWidth="1"/>
    <col min="10" max="10" width="17.7109375" style="0" customWidth="1"/>
    <col min="11" max="11" width="16.7109375" style="0" customWidth="1"/>
  </cols>
  <sheetData>
    <row r="1" spans="1:11" s="115" customFormat="1" ht="12.75" customHeight="1">
      <c r="A1" s="226" t="s">
        <v>559</v>
      </c>
      <c r="B1" s="112"/>
      <c r="C1" s="112"/>
      <c r="D1" s="112"/>
      <c r="E1" s="112"/>
      <c r="F1" s="114" t="s">
        <v>136</v>
      </c>
      <c r="G1" s="112"/>
      <c r="H1" s="112"/>
      <c r="I1" s="112"/>
      <c r="J1" s="112"/>
      <c r="K1" s="114" t="s">
        <v>170</v>
      </c>
    </row>
    <row r="2" spans="1:11" s="115" customFormat="1" ht="12.75" customHeight="1">
      <c r="A2" s="226" t="s">
        <v>545</v>
      </c>
      <c r="B2" s="118" t="s">
        <v>117</v>
      </c>
      <c r="C2" s="118" t="s">
        <v>117</v>
      </c>
      <c r="D2" s="118" t="s">
        <v>117</v>
      </c>
      <c r="E2" s="118" t="s">
        <v>117</v>
      </c>
      <c r="F2" s="118" t="s">
        <v>117</v>
      </c>
      <c r="G2" s="118" t="s">
        <v>117</v>
      </c>
      <c r="H2" s="118" t="s">
        <v>117</v>
      </c>
      <c r="I2" s="118" t="s">
        <v>117</v>
      </c>
      <c r="J2" s="118" t="s">
        <v>117</v>
      </c>
      <c r="K2" s="118" t="s">
        <v>117</v>
      </c>
    </row>
    <row r="3" spans="1:11" s="104" customFormat="1" ht="12.75" customHeight="1" thickBot="1">
      <c r="A3" s="226" t="s">
        <v>546</v>
      </c>
      <c r="B3" s="209" t="s">
        <v>89</v>
      </c>
      <c r="C3" s="209" t="s">
        <v>118</v>
      </c>
      <c r="D3" s="209" t="s">
        <v>119</v>
      </c>
      <c r="E3" s="122" t="s">
        <v>120</v>
      </c>
      <c r="F3" s="122" t="s">
        <v>263</v>
      </c>
      <c r="G3" s="122" t="s">
        <v>121</v>
      </c>
      <c r="H3" s="122" t="s">
        <v>122</v>
      </c>
      <c r="I3" s="122" t="s">
        <v>123</v>
      </c>
      <c r="J3" s="122" t="s">
        <v>109</v>
      </c>
      <c r="K3" s="122" t="s">
        <v>110</v>
      </c>
    </row>
    <row r="4" spans="1:11" s="130" customFormat="1" ht="60.75" thickBot="1">
      <c r="A4" s="249" t="s">
        <v>547</v>
      </c>
      <c r="B4" s="426" t="s">
        <v>536</v>
      </c>
      <c r="C4" s="482" t="s">
        <v>692</v>
      </c>
      <c r="D4" s="427"/>
      <c r="E4" s="422" t="s">
        <v>172</v>
      </c>
      <c r="F4" s="128"/>
      <c r="G4" s="124"/>
      <c r="H4" s="124"/>
      <c r="I4" s="124"/>
      <c r="J4" s="124"/>
      <c r="K4" s="127"/>
    </row>
    <row r="5" spans="1:11" s="115" customFormat="1" ht="36.75" thickBot="1">
      <c r="A5" s="249" t="s">
        <v>548</v>
      </c>
      <c r="B5" s="423" t="s">
        <v>535</v>
      </c>
      <c r="C5" s="424"/>
      <c r="D5" s="425"/>
      <c r="E5" s="124" t="s">
        <v>174</v>
      </c>
      <c r="F5" s="132" t="s">
        <v>554</v>
      </c>
      <c r="G5" s="126" t="s">
        <v>693</v>
      </c>
      <c r="H5" s="126" t="s">
        <v>693</v>
      </c>
      <c r="I5" s="125" t="s">
        <v>718</v>
      </c>
      <c r="J5" s="124"/>
      <c r="K5" s="127" t="s">
        <v>171</v>
      </c>
    </row>
    <row r="6" spans="1:11" ht="54" customHeight="1" thickBot="1">
      <c r="A6" s="225" t="s">
        <v>549</v>
      </c>
      <c r="B6" s="135" t="s">
        <v>414</v>
      </c>
      <c r="C6" s="108" t="s">
        <v>66</v>
      </c>
      <c r="D6" s="108" t="s">
        <v>417</v>
      </c>
      <c r="E6" s="108" t="s">
        <v>340</v>
      </c>
      <c r="F6" s="136" t="s">
        <v>418</v>
      </c>
      <c r="G6" s="108" t="s">
        <v>696</v>
      </c>
      <c r="H6" s="135" t="s">
        <v>697</v>
      </c>
      <c r="I6" s="108" t="s">
        <v>419</v>
      </c>
      <c r="J6" s="135" t="s">
        <v>541</v>
      </c>
      <c r="K6" s="180" t="s">
        <v>420</v>
      </c>
    </row>
    <row r="7" spans="1:11" s="104" customFormat="1" ht="26.25" thickBot="1">
      <c r="A7" s="227" t="s">
        <v>552</v>
      </c>
      <c r="B7" s="531" t="s">
        <v>89</v>
      </c>
      <c r="C7" s="492" t="s">
        <v>118</v>
      </c>
      <c r="D7" s="492" t="s">
        <v>119</v>
      </c>
      <c r="E7" s="492" t="s">
        <v>120</v>
      </c>
      <c r="F7" s="492" t="s">
        <v>263</v>
      </c>
      <c r="G7" s="492" t="s">
        <v>121</v>
      </c>
      <c r="H7" s="492" t="s">
        <v>122</v>
      </c>
      <c r="I7" s="492" t="s">
        <v>123</v>
      </c>
      <c r="J7" s="492" t="s">
        <v>109</v>
      </c>
      <c r="K7" s="572" t="s">
        <v>110</v>
      </c>
    </row>
    <row r="8" spans="1:11" ht="12.75">
      <c r="A8" s="230" t="s">
        <v>369</v>
      </c>
      <c r="B8" s="566">
        <f>'Start-Up'!A4</f>
      </c>
      <c r="C8" s="234" t="s">
        <v>331</v>
      </c>
      <c r="D8" s="234">
        <v>1</v>
      </c>
      <c r="E8" s="393">
        <f>'Start-Up'!I4</f>
        <v>0</v>
      </c>
      <c r="F8" s="396">
        <v>0</v>
      </c>
      <c r="G8" s="181">
        <f>'Start-Up'!C4</f>
        <v>0</v>
      </c>
      <c r="H8" s="181">
        <f>'Start-Up'!C4</f>
        <v>0</v>
      </c>
      <c r="I8" s="472"/>
      <c r="J8" s="234">
        <f>Header!K16</f>
        <v>0</v>
      </c>
      <c r="K8" s="569"/>
    </row>
    <row r="9" spans="1:11" ht="12.75">
      <c r="A9" s="230"/>
      <c r="B9" s="567">
        <f>'Start-Up'!A5</f>
      </c>
      <c r="C9" s="235" t="s">
        <v>331</v>
      </c>
      <c r="D9" s="235">
        <v>1</v>
      </c>
      <c r="E9" s="394">
        <f>'Start-Up'!I5</f>
        <v>0</v>
      </c>
      <c r="F9" s="397">
        <v>0</v>
      </c>
      <c r="G9" s="182">
        <f>'Start-Up'!C5</f>
        <v>0</v>
      </c>
      <c r="H9" s="182">
        <f>'Start-Up'!C5</f>
        <v>0</v>
      </c>
      <c r="I9" s="473"/>
      <c r="J9" s="235">
        <f>Header!K16</f>
        <v>0</v>
      </c>
      <c r="K9" s="570"/>
    </row>
    <row r="10" spans="1:11" ht="12.75">
      <c r="A10" s="230"/>
      <c r="B10" s="567">
        <f>'Start-Up'!A6</f>
      </c>
      <c r="C10" s="235" t="s">
        <v>331</v>
      </c>
      <c r="D10" s="235">
        <v>1</v>
      </c>
      <c r="E10" s="394">
        <f>'Start-Up'!I6</f>
        <v>0</v>
      </c>
      <c r="F10" s="397">
        <v>0</v>
      </c>
      <c r="G10" s="182">
        <f>'Start-Up'!C6</f>
        <v>0</v>
      </c>
      <c r="H10" s="182">
        <f>'Start-Up'!C6</f>
        <v>0</v>
      </c>
      <c r="I10" s="473"/>
      <c r="J10" s="235">
        <f>Header!K16</f>
        <v>0</v>
      </c>
      <c r="K10" s="570"/>
    </row>
    <row r="11" spans="1:11" ht="12.75">
      <c r="A11" s="230"/>
      <c r="B11" s="567">
        <f>'Start-Up'!A7</f>
      </c>
      <c r="C11" s="235" t="s">
        <v>331</v>
      </c>
      <c r="D11" s="235">
        <v>1</v>
      </c>
      <c r="E11" s="394">
        <f>'Start-Up'!I7</f>
        <v>0</v>
      </c>
      <c r="F11" s="397">
        <v>0</v>
      </c>
      <c r="G11" s="182">
        <f>'Start-Up'!C7</f>
        <v>0</v>
      </c>
      <c r="H11" s="182">
        <f>'Start-Up'!C7</f>
        <v>0</v>
      </c>
      <c r="I11" s="473"/>
      <c r="J11" s="235">
        <f>Header!K16</f>
        <v>0</v>
      </c>
      <c r="K11" s="570"/>
    </row>
    <row r="12" spans="1:11" ht="12.75">
      <c r="A12" s="230"/>
      <c r="B12" s="567">
        <f>'Start-Up'!A8</f>
      </c>
      <c r="C12" s="235" t="s">
        <v>331</v>
      </c>
      <c r="D12" s="235">
        <v>1</v>
      </c>
      <c r="E12" s="394">
        <f>'Start-Up'!I8</f>
        <v>0</v>
      </c>
      <c r="F12" s="397">
        <v>0</v>
      </c>
      <c r="G12" s="182">
        <f>'Start-Up'!C8</f>
        <v>0</v>
      </c>
      <c r="H12" s="182">
        <f>'Start-Up'!C8</f>
        <v>0</v>
      </c>
      <c r="I12" s="473"/>
      <c r="J12" s="235">
        <f>Header!K16</f>
        <v>0</v>
      </c>
      <c r="K12" s="570"/>
    </row>
    <row r="13" spans="1:11" ht="12.75">
      <c r="A13" s="230"/>
      <c r="B13" s="567">
        <f>'Start-Up'!A9</f>
      </c>
      <c r="C13" s="235" t="s">
        <v>331</v>
      </c>
      <c r="D13" s="235">
        <v>1</v>
      </c>
      <c r="E13" s="394">
        <f>'Start-Up'!I9</f>
        <v>0</v>
      </c>
      <c r="F13" s="397">
        <v>0</v>
      </c>
      <c r="G13" s="182">
        <f>'Start-Up'!C9</f>
        <v>0</v>
      </c>
      <c r="H13" s="182">
        <f>'Start-Up'!C9</f>
        <v>0</v>
      </c>
      <c r="I13" s="473"/>
      <c r="J13" s="235">
        <f>Header!K16</f>
        <v>0</v>
      </c>
      <c r="K13" s="570"/>
    </row>
    <row r="14" spans="1:11" ht="12.75">
      <c r="A14" s="230"/>
      <c r="B14" s="567">
        <f>'Start-Up'!A10</f>
      </c>
      <c r="C14" s="235" t="s">
        <v>331</v>
      </c>
      <c r="D14" s="235">
        <v>1</v>
      </c>
      <c r="E14" s="394">
        <f>'Start-Up'!I10</f>
        <v>0</v>
      </c>
      <c r="F14" s="397">
        <v>0</v>
      </c>
      <c r="G14" s="182">
        <f>'Start-Up'!C10</f>
        <v>0</v>
      </c>
      <c r="H14" s="182">
        <f>'Start-Up'!C10</f>
        <v>0</v>
      </c>
      <c r="I14" s="473"/>
      <c r="J14" s="235">
        <f>Header!K16</f>
        <v>0</v>
      </c>
      <c r="K14" s="570"/>
    </row>
    <row r="15" spans="1:11" ht="12.75">
      <c r="A15" s="230"/>
      <c r="B15" s="567">
        <f>'Start-Up'!A11</f>
      </c>
      <c r="C15" s="235" t="s">
        <v>331</v>
      </c>
      <c r="D15" s="235">
        <v>1</v>
      </c>
      <c r="E15" s="394">
        <f>'Start-Up'!I11</f>
        <v>0</v>
      </c>
      <c r="F15" s="397">
        <v>0</v>
      </c>
      <c r="G15" s="182">
        <f>'Start-Up'!C11</f>
        <v>0</v>
      </c>
      <c r="H15" s="182">
        <f>'Start-Up'!C11</f>
        <v>0</v>
      </c>
      <c r="I15" s="473"/>
      <c r="J15" s="235">
        <f>Header!K16</f>
        <v>0</v>
      </c>
      <c r="K15" s="570"/>
    </row>
    <row r="16" spans="1:11" ht="12.75">
      <c r="A16" s="230"/>
      <c r="B16" s="567">
        <f>'Start-Up'!A12</f>
      </c>
      <c r="C16" s="235" t="s">
        <v>331</v>
      </c>
      <c r="D16" s="235">
        <v>1</v>
      </c>
      <c r="E16" s="394">
        <f>'Start-Up'!I12</f>
        <v>0</v>
      </c>
      <c r="F16" s="397">
        <v>0</v>
      </c>
      <c r="G16" s="182">
        <f>'Start-Up'!C12</f>
        <v>0</v>
      </c>
      <c r="H16" s="182">
        <f>'Start-Up'!C12</f>
        <v>0</v>
      </c>
      <c r="I16" s="473"/>
      <c r="J16" s="235">
        <f>Header!K16</f>
        <v>0</v>
      </c>
      <c r="K16" s="570"/>
    </row>
    <row r="17" spans="1:11" ht="12.75">
      <c r="A17" s="230"/>
      <c r="B17" s="567">
        <f>'Start-Up'!A13</f>
      </c>
      <c r="C17" s="235" t="s">
        <v>331</v>
      </c>
      <c r="D17" s="235">
        <v>1</v>
      </c>
      <c r="E17" s="394">
        <f>'Start-Up'!I13</f>
        <v>0</v>
      </c>
      <c r="F17" s="397">
        <v>0</v>
      </c>
      <c r="G17" s="182">
        <f>'Start-Up'!C13</f>
        <v>0</v>
      </c>
      <c r="H17" s="182">
        <f>'Start-Up'!C13</f>
        <v>0</v>
      </c>
      <c r="I17" s="473"/>
      <c r="J17" s="235">
        <f>Header!K16</f>
        <v>0</v>
      </c>
      <c r="K17" s="570"/>
    </row>
    <row r="18" spans="1:11" ht="12.75">
      <c r="A18" s="230"/>
      <c r="B18" s="567">
        <f>'Start-Up'!A14</f>
      </c>
      <c r="C18" s="235" t="s">
        <v>331</v>
      </c>
      <c r="D18" s="235">
        <v>1</v>
      </c>
      <c r="E18" s="394">
        <f>'Start-Up'!I14</f>
        <v>0</v>
      </c>
      <c r="F18" s="397">
        <v>0</v>
      </c>
      <c r="G18" s="182">
        <f>'Start-Up'!C14</f>
        <v>0</v>
      </c>
      <c r="H18" s="182">
        <f>'Start-Up'!C14</f>
        <v>0</v>
      </c>
      <c r="I18" s="473"/>
      <c r="J18" s="235">
        <f>Header!K16</f>
        <v>0</v>
      </c>
      <c r="K18" s="570"/>
    </row>
    <row r="19" spans="1:11" ht="12.75">
      <c r="A19" s="230"/>
      <c r="B19" s="567">
        <f>'Start-Up'!A15</f>
      </c>
      <c r="C19" s="235" t="s">
        <v>331</v>
      </c>
      <c r="D19" s="235">
        <v>1</v>
      </c>
      <c r="E19" s="394">
        <f>'Start-Up'!I15</f>
        <v>0</v>
      </c>
      <c r="F19" s="397">
        <v>0</v>
      </c>
      <c r="G19" s="182">
        <f>'Start-Up'!C15</f>
        <v>0</v>
      </c>
      <c r="H19" s="182">
        <f>'Start-Up'!C15</f>
        <v>0</v>
      </c>
      <c r="I19" s="473"/>
      <c r="J19" s="235">
        <f>Header!K16</f>
        <v>0</v>
      </c>
      <c r="K19" s="570"/>
    </row>
    <row r="20" spans="1:11" ht="12.75">
      <c r="A20" s="230"/>
      <c r="B20" s="567">
        <f>'Start-Up'!A16</f>
      </c>
      <c r="C20" s="235" t="s">
        <v>331</v>
      </c>
      <c r="D20" s="235">
        <v>1</v>
      </c>
      <c r="E20" s="394">
        <f>'Start-Up'!I16</f>
        <v>0</v>
      </c>
      <c r="F20" s="397">
        <v>0</v>
      </c>
      <c r="G20" s="182">
        <f>'Start-Up'!C16</f>
        <v>0</v>
      </c>
      <c r="H20" s="182">
        <f>'Start-Up'!C16</f>
        <v>0</v>
      </c>
      <c r="I20" s="473"/>
      <c r="J20" s="235">
        <f>Header!K16</f>
        <v>0</v>
      </c>
      <c r="K20" s="570"/>
    </row>
    <row r="21" spans="1:11" ht="12.75">
      <c r="A21" s="230"/>
      <c r="B21" s="567">
        <f>'Start-Up'!A17</f>
      </c>
      <c r="C21" s="235" t="s">
        <v>331</v>
      </c>
      <c r="D21" s="235">
        <v>1</v>
      </c>
      <c r="E21" s="394">
        <f>'Start-Up'!I17</f>
        <v>0</v>
      </c>
      <c r="F21" s="397">
        <v>0</v>
      </c>
      <c r="G21" s="182">
        <f>'Start-Up'!C17</f>
        <v>0</v>
      </c>
      <c r="H21" s="182">
        <f>'Start-Up'!C17</f>
        <v>0</v>
      </c>
      <c r="I21" s="473"/>
      <c r="J21" s="235">
        <f>Header!K16</f>
        <v>0</v>
      </c>
      <c r="K21" s="570"/>
    </row>
    <row r="22" spans="1:11" ht="12.75">
      <c r="A22" s="230"/>
      <c r="B22" s="567">
        <f>'Start-Up'!A18</f>
      </c>
      <c r="C22" s="235" t="s">
        <v>331</v>
      </c>
      <c r="D22" s="235">
        <v>1</v>
      </c>
      <c r="E22" s="394">
        <f>'Start-Up'!I18</f>
        <v>0</v>
      </c>
      <c r="F22" s="397">
        <v>0</v>
      </c>
      <c r="G22" s="182">
        <f>'Start-Up'!C18</f>
        <v>0</v>
      </c>
      <c r="H22" s="182">
        <f>'Start-Up'!C18</f>
        <v>0</v>
      </c>
      <c r="I22" s="473"/>
      <c r="J22" s="235">
        <f>Header!K16</f>
        <v>0</v>
      </c>
      <c r="K22" s="570"/>
    </row>
    <row r="23" spans="1:11" ht="12.75">
      <c r="A23" s="230"/>
      <c r="B23" s="567">
        <f>'Start-Up'!A19</f>
      </c>
      <c r="C23" s="235" t="s">
        <v>331</v>
      </c>
      <c r="D23" s="235">
        <v>1</v>
      </c>
      <c r="E23" s="394">
        <f>'Start-Up'!I19</f>
        <v>0</v>
      </c>
      <c r="F23" s="397">
        <v>0</v>
      </c>
      <c r="G23" s="182">
        <f>'Start-Up'!C19</f>
        <v>0</v>
      </c>
      <c r="H23" s="182">
        <f>'Start-Up'!C19</f>
        <v>0</v>
      </c>
      <c r="I23" s="473"/>
      <c r="J23" s="235">
        <f>Header!K16</f>
        <v>0</v>
      </c>
      <c r="K23" s="570"/>
    </row>
    <row r="24" spans="1:11" ht="12.75">
      <c r="A24" s="230"/>
      <c r="B24" s="567">
        <f>'Start-Up'!A20</f>
      </c>
      <c r="C24" s="235" t="s">
        <v>331</v>
      </c>
      <c r="D24" s="235">
        <v>1</v>
      </c>
      <c r="E24" s="394">
        <f>'Start-Up'!I20</f>
        <v>0</v>
      </c>
      <c r="F24" s="397">
        <v>0</v>
      </c>
      <c r="G24" s="182">
        <f>'Start-Up'!C20</f>
        <v>0</v>
      </c>
      <c r="H24" s="182">
        <f>'Start-Up'!C20</f>
        <v>0</v>
      </c>
      <c r="I24" s="473"/>
      <c r="J24" s="235">
        <f>Header!K16</f>
        <v>0</v>
      </c>
      <c r="K24" s="570"/>
    </row>
    <row r="25" spans="1:11" ht="12.75">
      <c r="A25" s="230"/>
      <c r="B25" s="567">
        <f>'Start-Up'!A21</f>
      </c>
      <c r="C25" s="235" t="s">
        <v>331</v>
      </c>
      <c r="D25" s="235">
        <v>1</v>
      </c>
      <c r="E25" s="394">
        <f>'Start-Up'!I21</f>
        <v>0</v>
      </c>
      <c r="F25" s="397">
        <v>0</v>
      </c>
      <c r="G25" s="182">
        <f>'Start-Up'!C21</f>
        <v>0</v>
      </c>
      <c r="H25" s="182">
        <f>'Start-Up'!C21</f>
        <v>0</v>
      </c>
      <c r="I25" s="473"/>
      <c r="J25" s="235">
        <f>Header!K16</f>
        <v>0</v>
      </c>
      <c r="K25" s="570"/>
    </row>
    <row r="26" spans="1:11" ht="12.75">
      <c r="A26" s="230"/>
      <c r="B26" s="567">
        <f>'Start-Up'!A22</f>
      </c>
      <c r="C26" s="235" t="s">
        <v>331</v>
      </c>
      <c r="D26" s="235">
        <v>1</v>
      </c>
      <c r="E26" s="394">
        <f>'Start-Up'!I22</f>
        <v>0</v>
      </c>
      <c r="F26" s="397">
        <v>0</v>
      </c>
      <c r="G26" s="182">
        <f>'Start-Up'!C22</f>
        <v>0</v>
      </c>
      <c r="H26" s="182">
        <f>'Start-Up'!C22</f>
        <v>0</v>
      </c>
      <c r="I26" s="473"/>
      <c r="J26" s="235">
        <f>Header!K16</f>
        <v>0</v>
      </c>
      <c r="K26" s="570"/>
    </row>
    <row r="27" spans="1:11" ht="12.75">
      <c r="A27" s="230"/>
      <c r="B27" s="567">
        <f>'Start-Up'!A23</f>
      </c>
      <c r="C27" s="235" t="s">
        <v>331</v>
      </c>
      <c r="D27" s="235">
        <v>1</v>
      </c>
      <c r="E27" s="394">
        <f>'Start-Up'!I23</f>
        <v>0</v>
      </c>
      <c r="F27" s="397">
        <v>0</v>
      </c>
      <c r="G27" s="182">
        <f>'Start-Up'!C23</f>
        <v>0</v>
      </c>
      <c r="H27" s="182">
        <f>'Start-Up'!C23</f>
        <v>0</v>
      </c>
      <c r="I27" s="473"/>
      <c r="J27" s="235">
        <f>Header!K16</f>
        <v>0</v>
      </c>
      <c r="K27" s="570"/>
    </row>
    <row r="28" spans="1:11" ht="12.75">
      <c r="A28" s="230"/>
      <c r="B28" s="567">
        <f>'Start-Up'!A24</f>
      </c>
      <c r="C28" s="235" t="s">
        <v>331</v>
      </c>
      <c r="D28" s="235">
        <v>1</v>
      </c>
      <c r="E28" s="394">
        <f>'Start-Up'!I24</f>
        <v>0</v>
      </c>
      <c r="F28" s="397">
        <v>0</v>
      </c>
      <c r="G28" s="182">
        <f>'Start-Up'!C24</f>
        <v>0</v>
      </c>
      <c r="H28" s="182">
        <f>'Start-Up'!C24</f>
        <v>0</v>
      </c>
      <c r="I28" s="473"/>
      <c r="J28" s="235">
        <f>Header!K16</f>
        <v>0</v>
      </c>
      <c r="K28" s="570"/>
    </row>
    <row r="29" spans="1:11" ht="12.75">
      <c r="A29" s="230"/>
      <c r="B29" s="567">
        <f>'Start-Up'!A25</f>
      </c>
      <c r="C29" s="235" t="s">
        <v>331</v>
      </c>
      <c r="D29" s="235">
        <v>1</v>
      </c>
      <c r="E29" s="394">
        <f>'Start-Up'!I25</f>
        <v>0</v>
      </c>
      <c r="F29" s="397">
        <v>0</v>
      </c>
      <c r="G29" s="182">
        <f>'Start-Up'!C25</f>
        <v>0</v>
      </c>
      <c r="H29" s="182">
        <f>'Start-Up'!C25</f>
        <v>0</v>
      </c>
      <c r="I29" s="473"/>
      <c r="J29" s="235">
        <f>Header!K16</f>
        <v>0</v>
      </c>
      <c r="K29" s="570"/>
    </row>
    <row r="30" spans="1:11" ht="12.75">
      <c r="A30" s="230"/>
      <c r="B30" s="567">
        <f>'Start-Up'!A26</f>
      </c>
      <c r="C30" s="235" t="s">
        <v>331</v>
      </c>
      <c r="D30" s="235">
        <v>1</v>
      </c>
      <c r="E30" s="394">
        <f>'Start-Up'!I26</f>
        <v>0</v>
      </c>
      <c r="F30" s="397">
        <v>0</v>
      </c>
      <c r="G30" s="182">
        <f>'Start-Up'!C26</f>
        <v>0</v>
      </c>
      <c r="H30" s="182">
        <f>'Start-Up'!C26</f>
        <v>0</v>
      </c>
      <c r="I30" s="473"/>
      <c r="J30" s="235">
        <f>Header!K16</f>
        <v>0</v>
      </c>
      <c r="K30" s="570"/>
    </row>
    <row r="31" spans="1:11" ht="12.75">
      <c r="A31" s="230"/>
      <c r="B31" s="567">
        <f>'Start-Up'!A27</f>
      </c>
      <c r="C31" s="235" t="s">
        <v>331</v>
      </c>
      <c r="D31" s="235">
        <v>1</v>
      </c>
      <c r="E31" s="394">
        <f>'Start-Up'!I27</f>
        <v>0</v>
      </c>
      <c r="F31" s="397">
        <v>0</v>
      </c>
      <c r="G31" s="182">
        <f>'Start-Up'!C27</f>
        <v>0</v>
      </c>
      <c r="H31" s="182">
        <f>'Start-Up'!C27</f>
        <v>0</v>
      </c>
      <c r="I31" s="473"/>
      <c r="J31" s="235">
        <f>Header!K16</f>
        <v>0</v>
      </c>
      <c r="K31" s="570"/>
    </row>
    <row r="32" spans="1:11" ht="12.75">
      <c r="A32" s="230"/>
      <c r="B32" s="567">
        <f>'Start-Up'!A28</f>
      </c>
      <c r="C32" s="235" t="s">
        <v>331</v>
      </c>
      <c r="D32" s="235">
        <v>1</v>
      </c>
      <c r="E32" s="394">
        <f>'Start-Up'!I28</f>
        <v>0</v>
      </c>
      <c r="F32" s="397">
        <v>0</v>
      </c>
      <c r="G32" s="182">
        <f>'Start-Up'!C28</f>
        <v>0</v>
      </c>
      <c r="H32" s="182">
        <f>'Start-Up'!C28</f>
        <v>0</v>
      </c>
      <c r="I32" s="473"/>
      <c r="J32" s="235">
        <f>Header!K16</f>
        <v>0</v>
      </c>
      <c r="K32" s="570"/>
    </row>
    <row r="33" spans="1:11" ht="13.5" thickBot="1">
      <c r="A33" s="230" t="s">
        <v>370</v>
      </c>
      <c r="B33" s="568">
        <f>'Start-Up'!A29</f>
      </c>
      <c r="C33" s="236" t="s">
        <v>331</v>
      </c>
      <c r="D33" s="236">
        <v>1</v>
      </c>
      <c r="E33" s="395">
        <f>'Start-Up'!I29</f>
        <v>0</v>
      </c>
      <c r="F33" s="398">
        <v>0</v>
      </c>
      <c r="G33" s="183">
        <f>'Start-Up'!C29</f>
        <v>0</v>
      </c>
      <c r="H33" s="183">
        <f>'Start-Up'!C29</f>
        <v>0</v>
      </c>
      <c r="I33" s="474"/>
      <c r="J33" s="236">
        <f>Header!K16</f>
        <v>0</v>
      </c>
      <c r="K33" s="571"/>
    </row>
    <row r="34" spans="1:11" ht="12.75">
      <c r="A34" s="230" t="s">
        <v>371</v>
      </c>
      <c r="B34" s="566">
        <f>Early_Break!A4</f>
      </c>
      <c r="C34" s="234" t="s">
        <v>334</v>
      </c>
      <c r="D34" s="234">
        <v>1</v>
      </c>
      <c r="E34" s="393">
        <f>Early_Break!J4</f>
        <v>0</v>
      </c>
      <c r="F34" s="396">
        <v>0</v>
      </c>
      <c r="G34" s="181">
        <f>Early_Break!D4</f>
        <v>0</v>
      </c>
      <c r="H34" s="472"/>
      <c r="I34" s="181">
        <f>Early_Break!P4</f>
        <v>0</v>
      </c>
      <c r="J34" s="234">
        <f>Header!K16</f>
        <v>0</v>
      </c>
      <c r="K34" s="569"/>
    </row>
    <row r="35" spans="1:11" ht="12.75">
      <c r="A35" s="230"/>
      <c r="B35" s="567">
        <f>Early_Break!A5</f>
      </c>
      <c r="C35" s="235" t="s">
        <v>334</v>
      </c>
      <c r="D35" s="235">
        <v>1</v>
      </c>
      <c r="E35" s="394">
        <f>Early_Break!J5</f>
        <v>0</v>
      </c>
      <c r="F35" s="397">
        <v>0</v>
      </c>
      <c r="G35" s="182">
        <f>Early_Break!D5</f>
        <v>0</v>
      </c>
      <c r="H35" s="473"/>
      <c r="I35" s="182">
        <f>Early_Break!P5</f>
        <v>0</v>
      </c>
      <c r="J35" s="235">
        <f>Header!K16</f>
        <v>0</v>
      </c>
      <c r="K35" s="570"/>
    </row>
    <row r="36" spans="1:11" ht="12.75">
      <c r="A36" s="230"/>
      <c r="B36" s="567">
        <f>Early_Break!A6</f>
      </c>
      <c r="C36" s="235" t="s">
        <v>334</v>
      </c>
      <c r="D36" s="235">
        <v>1</v>
      </c>
      <c r="E36" s="394">
        <f>Early_Break!J6</f>
        <v>0</v>
      </c>
      <c r="F36" s="397">
        <v>0</v>
      </c>
      <c r="G36" s="182">
        <f>Early_Break!D6</f>
        <v>0</v>
      </c>
      <c r="H36" s="473"/>
      <c r="I36" s="182">
        <f>Early_Break!P6</f>
        <v>0</v>
      </c>
      <c r="J36" s="235">
        <f>Header!K16</f>
        <v>0</v>
      </c>
      <c r="K36" s="570"/>
    </row>
    <row r="37" spans="1:11" ht="13.5" thickBot="1">
      <c r="A37" s="230" t="s">
        <v>372</v>
      </c>
      <c r="B37" s="568">
        <f>Early_Break!A7</f>
      </c>
      <c r="C37" s="236" t="s">
        <v>334</v>
      </c>
      <c r="D37" s="236">
        <v>1</v>
      </c>
      <c r="E37" s="395">
        <f>Early_Break!J7</f>
        <v>0</v>
      </c>
      <c r="F37" s="398">
        <v>0</v>
      </c>
      <c r="G37" s="183">
        <f>Early_Break!D7</f>
        <v>0</v>
      </c>
      <c r="H37" s="474"/>
      <c r="I37" s="183">
        <f>Early_Break!P7</f>
        <v>0</v>
      </c>
      <c r="J37" s="236">
        <f>Header!K16</f>
        <v>0</v>
      </c>
      <c r="K37" s="571"/>
    </row>
    <row r="38" spans="1:11" ht="12.75">
      <c r="A38" s="233" t="s">
        <v>469</v>
      </c>
      <c r="B38" s="566">
        <f>'QC-QA_Acpt'!A4</f>
      </c>
      <c r="C38" s="234" t="s">
        <v>331</v>
      </c>
      <c r="D38" s="234">
        <v>1</v>
      </c>
      <c r="E38" s="393">
        <f>'QC-QA_Acpt'!L4</f>
        <v>0</v>
      </c>
      <c r="F38" s="396">
        <v>0</v>
      </c>
      <c r="G38" s="181">
        <f>'QC-QA_Acpt'!D4</f>
        <v>0</v>
      </c>
      <c r="H38" s="181">
        <f>'QC-QA_Acpt'!D4</f>
        <v>0</v>
      </c>
      <c r="I38" s="472"/>
      <c r="J38" s="234">
        <f>Header!K16</f>
        <v>0</v>
      </c>
      <c r="K38" s="569"/>
    </row>
    <row r="39" spans="1:11" ht="12.75">
      <c r="A39" s="230"/>
      <c r="B39" s="567">
        <f>'QC-QA_Acpt'!A5</f>
      </c>
      <c r="C39" s="235" t="s">
        <v>331</v>
      </c>
      <c r="D39" s="235">
        <v>1</v>
      </c>
      <c r="E39" s="394">
        <f>'QC-QA_Acpt'!L5</f>
        <v>0</v>
      </c>
      <c r="F39" s="397">
        <v>0</v>
      </c>
      <c r="G39" s="182">
        <f>'QC-QA_Acpt'!D5</f>
        <v>0</v>
      </c>
      <c r="H39" s="182">
        <f>'QC-QA_Acpt'!D5</f>
        <v>0</v>
      </c>
      <c r="I39" s="473"/>
      <c r="J39" s="235">
        <f>Header!K16</f>
        <v>0</v>
      </c>
      <c r="K39" s="570"/>
    </row>
    <row r="40" spans="1:11" ht="12.75">
      <c r="A40" s="230"/>
      <c r="B40" s="567">
        <f>'QC-QA_Acpt'!A6</f>
      </c>
      <c r="C40" s="235" t="s">
        <v>331</v>
      </c>
      <c r="D40" s="235">
        <v>1</v>
      </c>
      <c r="E40" s="394">
        <f>'QC-QA_Acpt'!L6</f>
        <v>0</v>
      </c>
      <c r="F40" s="397">
        <v>0</v>
      </c>
      <c r="G40" s="182">
        <f>'QC-QA_Acpt'!D6</f>
        <v>0</v>
      </c>
      <c r="H40" s="182">
        <f>'QC-QA_Acpt'!D6</f>
        <v>0</v>
      </c>
      <c r="I40" s="473"/>
      <c r="J40" s="235">
        <f>Header!K16</f>
        <v>0</v>
      </c>
      <c r="K40" s="570"/>
    </row>
    <row r="41" spans="1:11" ht="12.75">
      <c r="A41" s="230"/>
      <c r="B41" s="567">
        <f>'QC-QA_Acpt'!A7</f>
      </c>
      <c r="C41" s="235" t="s">
        <v>331</v>
      </c>
      <c r="D41" s="235">
        <v>1</v>
      </c>
      <c r="E41" s="394">
        <f>'QC-QA_Acpt'!L7</f>
        <v>0</v>
      </c>
      <c r="F41" s="397">
        <v>0</v>
      </c>
      <c r="G41" s="182">
        <f>'QC-QA_Acpt'!D7</f>
        <v>0</v>
      </c>
      <c r="H41" s="182">
        <f>'QC-QA_Acpt'!D7</f>
        <v>0</v>
      </c>
      <c r="I41" s="473"/>
      <c r="J41" s="235">
        <f>Header!K16</f>
        <v>0</v>
      </c>
      <c r="K41" s="570"/>
    </row>
    <row r="42" spans="1:11" ht="13.5" thickBot="1">
      <c r="A42" s="233" t="s">
        <v>470</v>
      </c>
      <c r="B42" s="568">
        <f>'QC-QA_Acpt'!A8</f>
      </c>
      <c r="C42" s="236" t="s">
        <v>331</v>
      </c>
      <c r="D42" s="236">
        <v>1</v>
      </c>
      <c r="E42" s="395">
        <f>'QC-QA_Acpt'!L8</f>
        <v>0</v>
      </c>
      <c r="F42" s="398">
        <v>0</v>
      </c>
      <c r="G42" s="183">
        <f>'QC-QA_Acpt'!D8</f>
        <v>0</v>
      </c>
      <c r="H42" s="183">
        <f>'QC-QA_Acpt'!D8</f>
        <v>0</v>
      </c>
      <c r="I42" s="474"/>
      <c r="J42" s="236">
        <f>Header!K16</f>
        <v>0</v>
      </c>
      <c r="K42" s="571"/>
    </row>
    <row r="43" spans="1:11" ht="12.75">
      <c r="A43" s="229" t="s">
        <v>471</v>
      </c>
      <c r="B43" s="566">
        <f>B38</f>
      </c>
      <c r="C43" s="234" t="s">
        <v>334</v>
      </c>
      <c r="D43" s="234">
        <v>1</v>
      </c>
      <c r="E43" s="393">
        <f>'QC-QA_Acpt'!X4</f>
        <v>0</v>
      </c>
      <c r="F43" s="396">
        <v>0</v>
      </c>
      <c r="G43" s="181">
        <f>'QC-QA_Acpt'!D4</f>
        <v>0</v>
      </c>
      <c r="H43" s="472"/>
      <c r="I43" s="181">
        <f>'QC-QA_Acpt'!AD4</f>
        <v>0</v>
      </c>
      <c r="J43" s="234">
        <f>Header!K16</f>
        <v>0</v>
      </c>
      <c r="K43" s="569"/>
    </row>
    <row r="44" spans="1:11" ht="12.75">
      <c r="A44" s="228"/>
      <c r="B44" s="567">
        <f>B39</f>
      </c>
      <c r="C44" s="235" t="s">
        <v>334</v>
      </c>
      <c r="D44" s="235">
        <v>1</v>
      </c>
      <c r="E44" s="394">
        <f>'QC-QA_Acpt'!X5</f>
        <v>0</v>
      </c>
      <c r="F44" s="397">
        <v>0</v>
      </c>
      <c r="G44" s="182">
        <f>'QC-QA_Acpt'!D5</f>
        <v>0</v>
      </c>
      <c r="H44" s="473"/>
      <c r="I44" s="182">
        <f>'QC-QA_Acpt'!AD5</f>
        <v>0</v>
      </c>
      <c r="J44" s="235">
        <f>Header!K16</f>
        <v>0</v>
      </c>
      <c r="K44" s="570"/>
    </row>
    <row r="45" spans="1:11" ht="12.75">
      <c r="A45" s="228"/>
      <c r="B45" s="567">
        <f>B40</f>
      </c>
      <c r="C45" s="235" t="s">
        <v>334</v>
      </c>
      <c r="D45" s="235">
        <v>1</v>
      </c>
      <c r="E45" s="394">
        <f>'QC-QA_Acpt'!X6</f>
        <v>0</v>
      </c>
      <c r="F45" s="397">
        <v>0</v>
      </c>
      <c r="G45" s="182">
        <f>'QC-QA_Acpt'!D6</f>
        <v>0</v>
      </c>
      <c r="H45" s="473"/>
      <c r="I45" s="182">
        <f>'QC-QA_Acpt'!AD6</f>
        <v>0</v>
      </c>
      <c r="J45" s="235">
        <f>Header!K16</f>
        <v>0</v>
      </c>
      <c r="K45" s="570"/>
    </row>
    <row r="46" spans="1:11" ht="12.75">
      <c r="A46" s="228"/>
      <c r="B46" s="567">
        <f>B41</f>
      </c>
      <c r="C46" s="235" t="s">
        <v>334</v>
      </c>
      <c r="D46" s="235">
        <v>1</v>
      </c>
      <c r="E46" s="394">
        <f>'QC-QA_Acpt'!X7</f>
        <v>0</v>
      </c>
      <c r="F46" s="397">
        <v>0</v>
      </c>
      <c r="G46" s="182">
        <f>'QC-QA_Acpt'!D7</f>
        <v>0</v>
      </c>
      <c r="H46" s="473"/>
      <c r="I46" s="182">
        <f>'QC-QA_Acpt'!AD7</f>
        <v>0</v>
      </c>
      <c r="J46" s="235">
        <f>Header!K16</f>
        <v>0</v>
      </c>
      <c r="K46" s="570"/>
    </row>
    <row r="47" spans="1:11" ht="12.75">
      <c r="A47" s="229" t="s">
        <v>472</v>
      </c>
      <c r="B47" s="573">
        <f>B42</f>
      </c>
      <c r="C47" s="574" t="s">
        <v>334</v>
      </c>
      <c r="D47" s="574">
        <v>1</v>
      </c>
      <c r="E47" s="575">
        <f>'QC-QA_Acpt'!X8</f>
        <v>0</v>
      </c>
      <c r="F47" s="576">
        <v>0</v>
      </c>
      <c r="G47" s="577">
        <f>'QC-QA_Acpt'!D8</f>
        <v>0</v>
      </c>
      <c r="H47" s="578"/>
      <c r="I47" s="577">
        <f>'QC-QA_Acpt'!AD8</f>
        <v>0</v>
      </c>
      <c r="J47" s="574">
        <f>Header!K16</f>
        <v>0</v>
      </c>
      <c r="K47" s="579"/>
    </row>
  </sheetData>
  <sheetProtection/>
  <printOptions/>
  <pageMargins left="0.4" right="0.26" top="1" bottom="1" header="0.5" footer="0.5"/>
  <pageSetup fitToHeight="1" fitToWidth="1" horizontalDpi="600" verticalDpi="600" orientation="landscape" paperSize="17" scale="89" r:id="rId3"/>
  <headerFooter alignWithMargins="0">
    <oddHeader>&amp;C&amp;F</oddHeader>
    <oddFooter>&amp;CPage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13">
    <tabColor indexed="45"/>
    <pageSetUpPr fitToPage="1"/>
  </sheetPr>
  <dimension ref="A1:G141"/>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G141"/>
    </sheetView>
  </sheetViews>
  <sheetFormatPr defaultColWidth="9.140625" defaultRowHeight="12.75"/>
  <cols>
    <col min="1" max="1" width="45.7109375" style="0" customWidth="1"/>
    <col min="2" max="2" width="20.140625" style="0" customWidth="1"/>
    <col min="3" max="3" width="14.7109375" style="0" customWidth="1"/>
    <col min="4" max="4" width="15.421875" style="0" customWidth="1"/>
    <col min="5" max="5" width="59.28125" style="0" customWidth="1"/>
    <col min="6" max="6" width="17.7109375" style="0" customWidth="1"/>
    <col min="7" max="7" width="16.7109375" style="0" customWidth="1"/>
    <col min="8" max="8" width="6.7109375" style="0" customWidth="1"/>
  </cols>
  <sheetData>
    <row r="1" spans="1:7" s="115" customFormat="1" ht="12.75" customHeight="1">
      <c r="A1" s="226" t="s">
        <v>559</v>
      </c>
      <c r="B1" s="84"/>
      <c r="C1" s="84"/>
      <c r="D1" s="84"/>
      <c r="E1" s="87"/>
      <c r="F1" s="84"/>
      <c r="G1" s="90" t="s">
        <v>170</v>
      </c>
    </row>
    <row r="2" spans="1:7" s="115" customFormat="1" ht="12.75" customHeight="1">
      <c r="A2" s="226" t="s">
        <v>545</v>
      </c>
      <c r="B2" s="119" t="s">
        <v>124</v>
      </c>
      <c r="C2" s="119" t="s">
        <v>124</v>
      </c>
      <c r="D2" s="119" t="s">
        <v>124</v>
      </c>
      <c r="E2" s="119" t="s">
        <v>124</v>
      </c>
      <c r="F2" s="119" t="s">
        <v>124</v>
      </c>
      <c r="G2" s="119" t="s">
        <v>124</v>
      </c>
    </row>
    <row r="3" spans="1:7" s="104" customFormat="1" ht="12.75" customHeight="1" thickBot="1">
      <c r="A3" s="226" t="s">
        <v>546</v>
      </c>
      <c r="B3" s="208" t="s">
        <v>89</v>
      </c>
      <c r="C3" s="208" t="s">
        <v>118</v>
      </c>
      <c r="D3" s="208" t="s">
        <v>119</v>
      </c>
      <c r="E3" s="208" t="s">
        <v>125</v>
      </c>
      <c r="F3" s="86" t="s">
        <v>109</v>
      </c>
      <c r="G3" s="86" t="s">
        <v>110</v>
      </c>
    </row>
    <row r="4" spans="1:7" s="130" customFormat="1" ht="409.5" customHeight="1" thickBot="1">
      <c r="A4" s="249" t="s">
        <v>547</v>
      </c>
      <c r="B4" s="432" t="s">
        <v>611</v>
      </c>
      <c r="C4" s="433"/>
      <c r="D4" s="433"/>
      <c r="E4" s="483" t="s">
        <v>719</v>
      </c>
      <c r="F4" s="428"/>
      <c r="G4" s="161"/>
    </row>
    <row r="5" spans="1:7" s="115" customFormat="1" ht="26.25" thickBot="1">
      <c r="A5" s="249" t="s">
        <v>548</v>
      </c>
      <c r="B5" s="423" t="s">
        <v>535</v>
      </c>
      <c r="C5" s="429"/>
      <c r="D5" s="430"/>
      <c r="E5" s="431"/>
      <c r="F5" s="78"/>
      <c r="G5" s="91" t="s">
        <v>171</v>
      </c>
    </row>
    <row r="6" spans="1:7" ht="54" customHeight="1" thickBot="1">
      <c r="A6" s="225" t="s">
        <v>549</v>
      </c>
      <c r="B6" s="137" t="s">
        <v>413</v>
      </c>
      <c r="C6" s="135" t="s">
        <v>66</v>
      </c>
      <c r="D6" s="135" t="s">
        <v>417</v>
      </c>
      <c r="E6" s="108" t="s">
        <v>553</v>
      </c>
      <c r="F6" s="135" t="s">
        <v>541</v>
      </c>
      <c r="G6" s="136" t="s">
        <v>420</v>
      </c>
    </row>
    <row r="7" spans="1:7" s="104" customFormat="1" ht="26.25" thickBot="1">
      <c r="A7" s="227" t="s">
        <v>552</v>
      </c>
      <c r="B7" s="526" t="s">
        <v>89</v>
      </c>
      <c r="C7" s="494" t="s">
        <v>118</v>
      </c>
      <c r="D7" s="494" t="s">
        <v>119</v>
      </c>
      <c r="E7" s="494" t="s">
        <v>125</v>
      </c>
      <c r="F7" s="494" t="s">
        <v>109</v>
      </c>
      <c r="G7" s="527" t="s">
        <v>110</v>
      </c>
    </row>
    <row r="8" spans="1:7" ht="12.75">
      <c r="A8" s="228" t="s">
        <v>375</v>
      </c>
      <c r="B8" s="566">
        <f>'Start-Up'!A4</f>
      </c>
      <c r="C8" s="234" t="s">
        <v>331</v>
      </c>
      <c r="D8" s="234">
        <v>1</v>
      </c>
      <c r="E8" s="234">
        <f>'Start-Up'!K4</f>
        <v>0</v>
      </c>
      <c r="F8" s="237">
        <f>Header!K16</f>
        <v>0</v>
      </c>
      <c r="G8" s="569"/>
    </row>
    <row r="9" spans="1:7" ht="12.75">
      <c r="A9" s="228"/>
      <c r="B9" s="567">
        <f>'Start-Up'!A5</f>
      </c>
      <c r="C9" s="235" t="s">
        <v>331</v>
      </c>
      <c r="D9" s="235">
        <v>1</v>
      </c>
      <c r="E9" s="235">
        <f>'Start-Up'!K5</f>
        <v>0</v>
      </c>
      <c r="F9" s="238">
        <f>Header!K16</f>
        <v>0</v>
      </c>
      <c r="G9" s="570"/>
    </row>
    <row r="10" spans="1:7" ht="12.75">
      <c r="A10" s="228"/>
      <c r="B10" s="567">
        <f>'Start-Up'!A6</f>
      </c>
      <c r="C10" s="235" t="s">
        <v>331</v>
      </c>
      <c r="D10" s="235">
        <v>1</v>
      </c>
      <c r="E10" s="235">
        <f>'Start-Up'!K6</f>
        <v>0</v>
      </c>
      <c r="F10" s="238">
        <f>Header!K16</f>
        <v>0</v>
      </c>
      <c r="G10" s="570"/>
    </row>
    <row r="11" spans="1:7" ht="12.75">
      <c r="A11" s="228"/>
      <c r="B11" s="567">
        <f>'Start-Up'!A7</f>
      </c>
      <c r="C11" s="235" t="s">
        <v>331</v>
      </c>
      <c r="D11" s="235">
        <v>1</v>
      </c>
      <c r="E11" s="235">
        <f>'Start-Up'!K7</f>
        <v>0</v>
      </c>
      <c r="F11" s="238">
        <f>Header!K16</f>
        <v>0</v>
      </c>
      <c r="G11" s="570"/>
    </row>
    <row r="12" spans="1:7" ht="12.75">
      <c r="A12" s="228"/>
      <c r="B12" s="567">
        <f>'Start-Up'!A8</f>
      </c>
      <c r="C12" s="235" t="s">
        <v>331</v>
      </c>
      <c r="D12" s="235">
        <v>1</v>
      </c>
      <c r="E12" s="235">
        <f>'Start-Up'!K8</f>
        <v>0</v>
      </c>
      <c r="F12" s="238">
        <f>Header!K16</f>
        <v>0</v>
      </c>
      <c r="G12" s="570"/>
    </row>
    <row r="13" spans="1:7" ht="12.75">
      <c r="A13" s="228"/>
      <c r="B13" s="567">
        <f>'Start-Up'!A9</f>
      </c>
      <c r="C13" s="235" t="s">
        <v>331</v>
      </c>
      <c r="D13" s="235">
        <v>1</v>
      </c>
      <c r="E13" s="235">
        <f>'Start-Up'!K9</f>
        <v>0</v>
      </c>
      <c r="F13" s="238">
        <f>Header!K16</f>
        <v>0</v>
      </c>
      <c r="G13" s="570"/>
    </row>
    <row r="14" spans="1:7" ht="12.75">
      <c r="A14" s="228"/>
      <c r="B14" s="567">
        <f>'Start-Up'!A10</f>
      </c>
      <c r="C14" s="235" t="s">
        <v>331</v>
      </c>
      <c r="D14" s="235">
        <v>1</v>
      </c>
      <c r="E14" s="235">
        <f>'Start-Up'!K10</f>
        <v>0</v>
      </c>
      <c r="F14" s="238">
        <f>Header!K16</f>
        <v>0</v>
      </c>
      <c r="G14" s="570"/>
    </row>
    <row r="15" spans="1:7" ht="12.75">
      <c r="A15" s="228"/>
      <c r="B15" s="567">
        <f>'Start-Up'!A11</f>
      </c>
      <c r="C15" s="235" t="s">
        <v>331</v>
      </c>
      <c r="D15" s="235">
        <v>1</v>
      </c>
      <c r="E15" s="235">
        <f>'Start-Up'!K11</f>
        <v>0</v>
      </c>
      <c r="F15" s="238">
        <f>Header!K16</f>
        <v>0</v>
      </c>
      <c r="G15" s="570"/>
    </row>
    <row r="16" spans="1:7" ht="12.75">
      <c r="A16" s="228"/>
      <c r="B16" s="567">
        <f>'Start-Up'!A12</f>
      </c>
      <c r="C16" s="235" t="s">
        <v>331</v>
      </c>
      <c r="D16" s="235">
        <v>1</v>
      </c>
      <c r="E16" s="235">
        <f>'Start-Up'!K12</f>
        <v>0</v>
      </c>
      <c r="F16" s="238">
        <f>Header!K16</f>
        <v>0</v>
      </c>
      <c r="G16" s="570"/>
    </row>
    <row r="17" spans="1:7" ht="12.75">
      <c r="A17" s="228"/>
      <c r="B17" s="567">
        <f>'Start-Up'!A13</f>
      </c>
      <c r="C17" s="235" t="s">
        <v>331</v>
      </c>
      <c r="D17" s="235">
        <v>1</v>
      </c>
      <c r="E17" s="235">
        <f>'Start-Up'!K13</f>
        <v>0</v>
      </c>
      <c r="F17" s="238">
        <f>Header!K16</f>
        <v>0</v>
      </c>
      <c r="G17" s="570"/>
    </row>
    <row r="18" spans="1:7" ht="12.75">
      <c r="A18" s="228"/>
      <c r="B18" s="567">
        <f>'Start-Up'!A14</f>
      </c>
      <c r="C18" s="235" t="s">
        <v>331</v>
      </c>
      <c r="D18" s="235">
        <v>1</v>
      </c>
      <c r="E18" s="235">
        <f>'Start-Up'!K14</f>
        <v>0</v>
      </c>
      <c r="F18" s="238">
        <f>Header!K16</f>
        <v>0</v>
      </c>
      <c r="G18" s="570"/>
    </row>
    <row r="19" spans="1:7" ht="12.75">
      <c r="A19" s="228"/>
      <c r="B19" s="567">
        <f>'Start-Up'!A15</f>
      </c>
      <c r="C19" s="235" t="s">
        <v>331</v>
      </c>
      <c r="D19" s="235">
        <v>1</v>
      </c>
      <c r="E19" s="235">
        <f>'Start-Up'!K15</f>
        <v>0</v>
      </c>
      <c r="F19" s="238">
        <f>Header!K16</f>
        <v>0</v>
      </c>
      <c r="G19" s="570"/>
    </row>
    <row r="20" spans="1:7" ht="12.75">
      <c r="A20" s="228"/>
      <c r="B20" s="567">
        <f>'Start-Up'!A16</f>
      </c>
      <c r="C20" s="235" t="s">
        <v>331</v>
      </c>
      <c r="D20" s="235">
        <v>1</v>
      </c>
      <c r="E20" s="235">
        <f>'Start-Up'!K16</f>
        <v>0</v>
      </c>
      <c r="F20" s="238">
        <f>Header!K16</f>
        <v>0</v>
      </c>
      <c r="G20" s="570"/>
    </row>
    <row r="21" spans="1:7" ht="12.75">
      <c r="A21" s="228"/>
      <c r="B21" s="567">
        <f>'Start-Up'!A17</f>
      </c>
      <c r="C21" s="235" t="s">
        <v>331</v>
      </c>
      <c r="D21" s="235">
        <v>1</v>
      </c>
      <c r="E21" s="235">
        <f>'Start-Up'!K17</f>
        <v>0</v>
      </c>
      <c r="F21" s="238">
        <f>Header!K16</f>
        <v>0</v>
      </c>
      <c r="G21" s="570"/>
    </row>
    <row r="22" spans="1:7" ht="12.75">
      <c r="A22" s="228"/>
      <c r="B22" s="567">
        <f>'Start-Up'!A18</f>
      </c>
      <c r="C22" s="235" t="s">
        <v>331</v>
      </c>
      <c r="D22" s="235">
        <v>1</v>
      </c>
      <c r="E22" s="235">
        <f>'Start-Up'!K18</f>
        <v>0</v>
      </c>
      <c r="F22" s="238">
        <f>Header!K16</f>
        <v>0</v>
      </c>
      <c r="G22" s="570"/>
    </row>
    <row r="23" spans="1:7" ht="12.75">
      <c r="A23" s="228"/>
      <c r="B23" s="567">
        <f>'Start-Up'!A19</f>
      </c>
      <c r="C23" s="235" t="s">
        <v>331</v>
      </c>
      <c r="D23" s="235">
        <v>1</v>
      </c>
      <c r="E23" s="235">
        <f>'Start-Up'!K19</f>
        <v>0</v>
      </c>
      <c r="F23" s="238">
        <f>Header!K16</f>
        <v>0</v>
      </c>
      <c r="G23" s="570"/>
    </row>
    <row r="24" spans="1:7" ht="12.75">
      <c r="A24" s="228"/>
      <c r="B24" s="567">
        <f>'Start-Up'!A20</f>
      </c>
      <c r="C24" s="235" t="s">
        <v>331</v>
      </c>
      <c r="D24" s="235">
        <v>1</v>
      </c>
      <c r="E24" s="235">
        <f>'Start-Up'!K20</f>
        <v>0</v>
      </c>
      <c r="F24" s="238">
        <f>Header!K16</f>
        <v>0</v>
      </c>
      <c r="G24" s="570"/>
    </row>
    <row r="25" spans="1:7" ht="12.75">
      <c r="A25" s="228"/>
      <c r="B25" s="567">
        <f>'Start-Up'!A21</f>
      </c>
      <c r="C25" s="235" t="s">
        <v>331</v>
      </c>
      <c r="D25" s="235">
        <v>1</v>
      </c>
      <c r="E25" s="235">
        <f>'Start-Up'!K21</f>
        <v>0</v>
      </c>
      <c r="F25" s="238">
        <f>Header!K16</f>
        <v>0</v>
      </c>
      <c r="G25" s="570"/>
    </row>
    <row r="26" spans="1:7" ht="12.75">
      <c r="A26" s="228"/>
      <c r="B26" s="567">
        <f>'Start-Up'!A22</f>
      </c>
      <c r="C26" s="235" t="s">
        <v>331</v>
      </c>
      <c r="D26" s="235">
        <v>1</v>
      </c>
      <c r="E26" s="235">
        <f>'Start-Up'!K22</f>
        <v>0</v>
      </c>
      <c r="F26" s="238">
        <f>Header!K16</f>
        <v>0</v>
      </c>
      <c r="G26" s="570"/>
    </row>
    <row r="27" spans="1:7" ht="12.75">
      <c r="A27" s="228"/>
      <c r="B27" s="567">
        <f>'Start-Up'!A23</f>
      </c>
      <c r="C27" s="235" t="s">
        <v>331</v>
      </c>
      <c r="D27" s="235">
        <v>1</v>
      </c>
      <c r="E27" s="235">
        <f>'Start-Up'!K23</f>
        <v>0</v>
      </c>
      <c r="F27" s="238">
        <f>Header!K16</f>
        <v>0</v>
      </c>
      <c r="G27" s="570"/>
    </row>
    <row r="28" spans="1:7" ht="12.75">
      <c r="A28" s="228"/>
      <c r="B28" s="567">
        <f>'Start-Up'!A24</f>
      </c>
      <c r="C28" s="235" t="s">
        <v>331</v>
      </c>
      <c r="D28" s="235">
        <v>1</v>
      </c>
      <c r="E28" s="235">
        <f>'Start-Up'!K24</f>
        <v>0</v>
      </c>
      <c r="F28" s="238">
        <f>Header!K16</f>
        <v>0</v>
      </c>
      <c r="G28" s="570"/>
    </row>
    <row r="29" spans="1:7" ht="12.75">
      <c r="A29" s="228"/>
      <c r="B29" s="567">
        <f>'Start-Up'!A25</f>
      </c>
      <c r="C29" s="235" t="s">
        <v>331</v>
      </c>
      <c r="D29" s="235">
        <v>1</v>
      </c>
      <c r="E29" s="235">
        <f>'Start-Up'!K25</f>
        <v>0</v>
      </c>
      <c r="F29" s="238">
        <f>Header!K16</f>
        <v>0</v>
      </c>
      <c r="G29" s="570"/>
    </row>
    <row r="30" spans="1:7" ht="12.75">
      <c r="A30" s="228"/>
      <c r="B30" s="567">
        <f>'Start-Up'!A26</f>
      </c>
      <c r="C30" s="235" t="s">
        <v>331</v>
      </c>
      <c r="D30" s="235">
        <v>1</v>
      </c>
      <c r="E30" s="235">
        <f>'Start-Up'!K26</f>
        <v>0</v>
      </c>
      <c r="F30" s="238">
        <f>Header!K16</f>
        <v>0</v>
      </c>
      <c r="G30" s="570"/>
    </row>
    <row r="31" spans="1:7" ht="12.75">
      <c r="A31" s="228"/>
      <c r="B31" s="567">
        <f>'Start-Up'!A27</f>
      </c>
      <c r="C31" s="235" t="s">
        <v>331</v>
      </c>
      <c r="D31" s="235">
        <v>1</v>
      </c>
      <c r="E31" s="235">
        <f>'Start-Up'!K27</f>
        <v>0</v>
      </c>
      <c r="F31" s="238">
        <f>Header!K16</f>
        <v>0</v>
      </c>
      <c r="G31" s="570"/>
    </row>
    <row r="32" spans="1:7" ht="12.75">
      <c r="A32" s="228"/>
      <c r="B32" s="567">
        <f>'Start-Up'!A28</f>
      </c>
      <c r="C32" s="235" t="s">
        <v>331</v>
      </c>
      <c r="D32" s="235">
        <v>1</v>
      </c>
      <c r="E32" s="235">
        <f>'Start-Up'!K28</f>
        <v>0</v>
      </c>
      <c r="F32" s="238">
        <f>Header!K16</f>
        <v>0</v>
      </c>
      <c r="G32" s="570"/>
    </row>
    <row r="33" spans="1:7" ht="13.5" thickBot="1">
      <c r="A33" s="229" t="s">
        <v>376</v>
      </c>
      <c r="B33" s="568">
        <f>'Start-Up'!A29</f>
      </c>
      <c r="C33" s="236" t="s">
        <v>331</v>
      </c>
      <c r="D33" s="236">
        <v>1</v>
      </c>
      <c r="E33" s="236">
        <f>'Start-Up'!K29</f>
        <v>0</v>
      </c>
      <c r="F33" s="239">
        <f>Header!K16</f>
        <v>0</v>
      </c>
      <c r="G33" s="571"/>
    </row>
    <row r="34" spans="1:7" ht="12.75">
      <c r="A34" s="229" t="s">
        <v>377</v>
      </c>
      <c r="B34" s="566">
        <f>B8</f>
      </c>
      <c r="C34" s="234" t="s">
        <v>331</v>
      </c>
      <c r="D34" s="234">
        <v>1</v>
      </c>
      <c r="E34" s="234">
        <f>'Start-Up'!O4</f>
        <v>0</v>
      </c>
      <c r="F34" s="237">
        <f>F8</f>
        <v>0</v>
      </c>
      <c r="G34" s="569"/>
    </row>
    <row r="35" spans="1:7" ht="12.75">
      <c r="A35" s="228"/>
      <c r="B35" s="567">
        <f aca="true" t="shared" si="0" ref="B35:B98">B9</f>
      </c>
      <c r="C35" s="235" t="s">
        <v>331</v>
      </c>
      <c r="D35" s="235">
        <v>1</v>
      </c>
      <c r="E35" s="235">
        <f>'Start-Up'!O5</f>
        <v>0</v>
      </c>
      <c r="F35" s="238">
        <f aca="true" t="shared" si="1" ref="F35:F98">F9</f>
        <v>0</v>
      </c>
      <c r="G35" s="570"/>
    </row>
    <row r="36" spans="1:7" ht="12.75">
      <c r="A36" s="228"/>
      <c r="B36" s="567">
        <f t="shared" si="0"/>
      </c>
      <c r="C36" s="235" t="s">
        <v>331</v>
      </c>
      <c r="D36" s="235">
        <v>1</v>
      </c>
      <c r="E36" s="235">
        <f>'Start-Up'!O6</f>
        <v>0</v>
      </c>
      <c r="F36" s="238">
        <f t="shared" si="1"/>
        <v>0</v>
      </c>
      <c r="G36" s="570"/>
    </row>
    <row r="37" spans="1:7" ht="12.75">
      <c r="A37" s="228"/>
      <c r="B37" s="567">
        <f t="shared" si="0"/>
      </c>
      <c r="C37" s="235" t="s">
        <v>331</v>
      </c>
      <c r="D37" s="235">
        <v>1</v>
      </c>
      <c r="E37" s="235">
        <f>'Start-Up'!O7</f>
        <v>0</v>
      </c>
      <c r="F37" s="238">
        <f t="shared" si="1"/>
        <v>0</v>
      </c>
      <c r="G37" s="570"/>
    </row>
    <row r="38" spans="1:7" ht="12.75">
      <c r="A38" s="228"/>
      <c r="B38" s="567">
        <f t="shared" si="0"/>
      </c>
      <c r="C38" s="235" t="s">
        <v>331</v>
      </c>
      <c r="D38" s="235">
        <v>1</v>
      </c>
      <c r="E38" s="235">
        <f>'Start-Up'!O8</f>
        <v>0</v>
      </c>
      <c r="F38" s="238">
        <f t="shared" si="1"/>
        <v>0</v>
      </c>
      <c r="G38" s="570"/>
    </row>
    <row r="39" spans="1:7" ht="12.75">
      <c r="A39" s="228"/>
      <c r="B39" s="567">
        <f t="shared" si="0"/>
      </c>
      <c r="C39" s="235" t="s">
        <v>331</v>
      </c>
      <c r="D39" s="235">
        <v>1</v>
      </c>
      <c r="E39" s="235">
        <f>'Start-Up'!O9</f>
        <v>0</v>
      </c>
      <c r="F39" s="238">
        <f t="shared" si="1"/>
        <v>0</v>
      </c>
      <c r="G39" s="570"/>
    </row>
    <row r="40" spans="1:7" ht="12.75">
      <c r="A40" s="228"/>
      <c r="B40" s="567">
        <f t="shared" si="0"/>
      </c>
      <c r="C40" s="235" t="s">
        <v>331</v>
      </c>
      <c r="D40" s="235">
        <v>1</v>
      </c>
      <c r="E40" s="235">
        <f>'Start-Up'!O10</f>
        <v>0</v>
      </c>
      <c r="F40" s="238">
        <f t="shared" si="1"/>
        <v>0</v>
      </c>
      <c r="G40" s="570"/>
    </row>
    <row r="41" spans="1:7" ht="12.75">
      <c r="A41" s="228"/>
      <c r="B41" s="567">
        <f t="shared" si="0"/>
      </c>
      <c r="C41" s="235" t="s">
        <v>331</v>
      </c>
      <c r="D41" s="235">
        <v>1</v>
      </c>
      <c r="E41" s="235">
        <f>'Start-Up'!O11</f>
        <v>0</v>
      </c>
      <c r="F41" s="238">
        <f t="shared" si="1"/>
        <v>0</v>
      </c>
      <c r="G41" s="570"/>
    </row>
    <row r="42" spans="1:7" ht="12.75">
      <c r="A42" s="228"/>
      <c r="B42" s="567">
        <f t="shared" si="0"/>
      </c>
      <c r="C42" s="235" t="s">
        <v>331</v>
      </c>
      <c r="D42" s="235">
        <v>1</v>
      </c>
      <c r="E42" s="235">
        <f>'Start-Up'!O12</f>
        <v>0</v>
      </c>
      <c r="F42" s="238">
        <f t="shared" si="1"/>
        <v>0</v>
      </c>
      <c r="G42" s="570"/>
    </row>
    <row r="43" spans="1:7" ht="12.75">
      <c r="A43" s="228"/>
      <c r="B43" s="567">
        <f t="shared" si="0"/>
      </c>
      <c r="C43" s="235" t="s">
        <v>331</v>
      </c>
      <c r="D43" s="235">
        <v>1</v>
      </c>
      <c r="E43" s="235">
        <f>'Start-Up'!O13</f>
        <v>0</v>
      </c>
      <c r="F43" s="238">
        <f t="shared" si="1"/>
        <v>0</v>
      </c>
      <c r="G43" s="570"/>
    </row>
    <row r="44" spans="1:7" ht="12.75">
      <c r="A44" s="228"/>
      <c r="B44" s="567">
        <f t="shared" si="0"/>
      </c>
      <c r="C44" s="235" t="s">
        <v>331</v>
      </c>
      <c r="D44" s="235">
        <v>1</v>
      </c>
      <c r="E44" s="235">
        <f>'Start-Up'!O14</f>
        <v>0</v>
      </c>
      <c r="F44" s="238">
        <f t="shared" si="1"/>
        <v>0</v>
      </c>
      <c r="G44" s="570"/>
    </row>
    <row r="45" spans="1:7" ht="12.75">
      <c r="A45" s="228"/>
      <c r="B45" s="567">
        <f t="shared" si="0"/>
      </c>
      <c r="C45" s="235" t="s">
        <v>331</v>
      </c>
      <c r="D45" s="235">
        <v>1</v>
      </c>
      <c r="E45" s="235">
        <f>'Start-Up'!O15</f>
        <v>0</v>
      </c>
      <c r="F45" s="238">
        <f t="shared" si="1"/>
        <v>0</v>
      </c>
      <c r="G45" s="570"/>
    </row>
    <row r="46" spans="1:7" ht="12.75">
      <c r="A46" s="228"/>
      <c r="B46" s="567">
        <f t="shared" si="0"/>
      </c>
      <c r="C46" s="235" t="s">
        <v>331</v>
      </c>
      <c r="D46" s="235">
        <v>1</v>
      </c>
      <c r="E46" s="235">
        <f>'Start-Up'!O16</f>
        <v>0</v>
      </c>
      <c r="F46" s="238">
        <f t="shared" si="1"/>
        <v>0</v>
      </c>
      <c r="G46" s="570"/>
    </row>
    <row r="47" spans="1:7" ht="12.75">
      <c r="A47" s="228"/>
      <c r="B47" s="567">
        <f t="shared" si="0"/>
      </c>
      <c r="C47" s="235" t="s">
        <v>331</v>
      </c>
      <c r="D47" s="235">
        <v>1</v>
      </c>
      <c r="E47" s="235">
        <f>'Start-Up'!O17</f>
        <v>0</v>
      </c>
      <c r="F47" s="238">
        <f t="shared" si="1"/>
        <v>0</v>
      </c>
      <c r="G47" s="570"/>
    </row>
    <row r="48" spans="1:7" ht="12.75">
      <c r="A48" s="228"/>
      <c r="B48" s="567">
        <f t="shared" si="0"/>
      </c>
      <c r="C48" s="235" t="s">
        <v>331</v>
      </c>
      <c r="D48" s="235">
        <v>1</v>
      </c>
      <c r="E48" s="235">
        <f>'Start-Up'!O18</f>
        <v>0</v>
      </c>
      <c r="F48" s="238">
        <f t="shared" si="1"/>
        <v>0</v>
      </c>
      <c r="G48" s="570"/>
    </row>
    <row r="49" spans="1:7" ht="12.75">
      <c r="A49" s="228"/>
      <c r="B49" s="567">
        <f t="shared" si="0"/>
      </c>
      <c r="C49" s="235" t="s">
        <v>331</v>
      </c>
      <c r="D49" s="235">
        <v>1</v>
      </c>
      <c r="E49" s="235">
        <f>'Start-Up'!O19</f>
        <v>0</v>
      </c>
      <c r="F49" s="238">
        <f t="shared" si="1"/>
        <v>0</v>
      </c>
      <c r="G49" s="570"/>
    </row>
    <row r="50" spans="1:7" ht="12.75">
      <c r="A50" s="228"/>
      <c r="B50" s="567">
        <f t="shared" si="0"/>
      </c>
      <c r="C50" s="235" t="s">
        <v>331</v>
      </c>
      <c r="D50" s="235">
        <v>1</v>
      </c>
      <c r="E50" s="235">
        <f>'Start-Up'!O20</f>
        <v>0</v>
      </c>
      <c r="F50" s="238">
        <f t="shared" si="1"/>
        <v>0</v>
      </c>
      <c r="G50" s="570"/>
    </row>
    <row r="51" spans="1:7" ht="12.75">
      <c r="A51" s="228"/>
      <c r="B51" s="567">
        <f t="shared" si="0"/>
      </c>
      <c r="C51" s="235" t="s">
        <v>331</v>
      </c>
      <c r="D51" s="235">
        <v>1</v>
      </c>
      <c r="E51" s="235">
        <f>'Start-Up'!O21</f>
        <v>0</v>
      </c>
      <c r="F51" s="238">
        <f t="shared" si="1"/>
        <v>0</v>
      </c>
      <c r="G51" s="570"/>
    </row>
    <row r="52" spans="1:7" ht="12.75">
      <c r="A52" s="228"/>
      <c r="B52" s="567">
        <f t="shared" si="0"/>
      </c>
      <c r="C52" s="235" t="s">
        <v>331</v>
      </c>
      <c r="D52" s="235">
        <v>1</v>
      </c>
      <c r="E52" s="235">
        <f>'Start-Up'!O22</f>
        <v>0</v>
      </c>
      <c r="F52" s="238">
        <f t="shared" si="1"/>
        <v>0</v>
      </c>
      <c r="G52" s="570"/>
    </row>
    <row r="53" spans="1:7" ht="12.75">
      <c r="A53" s="228"/>
      <c r="B53" s="567">
        <f t="shared" si="0"/>
      </c>
      <c r="C53" s="235" t="s">
        <v>331</v>
      </c>
      <c r="D53" s="235">
        <v>1</v>
      </c>
      <c r="E53" s="235">
        <f>'Start-Up'!O23</f>
        <v>0</v>
      </c>
      <c r="F53" s="238">
        <f t="shared" si="1"/>
        <v>0</v>
      </c>
      <c r="G53" s="570"/>
    </row>
    <row r="54" spans="1:7" ht="12.75">
      <c r="A54" s="228"/>
      <c r="B54" s="567">
        <f t="shared" si="0"/>
      </c>
      <c r="C54" s="235" t="s">
        <v>331</v>
      </c>
      <c r="D54" s="235">
        <v>1</v>
      </c>
      <c r="E54" s="235">
        <f>'Start-Up'!O24</f>
        <v>0</v>
      </c>
      <c r="F54" s="238">
        <f t="shared" si="1"/>
        <v>0</v>
      </c>
      <c r="G54" s="570"/>
    </row>
    <row r="55" spans="1:7" ht="12.75">
      <c r="A55" s="228"/>
      <c r="B55" s="567">
        <f t="shared" si="0"/>
      </c>
      <c r="C55" s="235" t="s">
        <v>331</v>
      </c>
      <c r="D55" s="235">
        <v>1</v>
      </c>
      <c r="E55" s="235">
        <f>'Start-Up'!O25</f>
        <v>0</v>
      </c>
      <c r="F55" s="238">
        <f t="shared" si="1"/>
        <v>0</v>
      </c>
      <c r="G55" s="570"/>
    </row>
    <row r="56" spans="1:7" ht="12.75">
      <c r="A56" s="228"/>
      <c r="B56" s="567">
        <f t="shared" si="0"/>
      </c>
      <c r="C56" s="235" t="s">
        <v>331</v>
      </c>
      <c r="D56" s="235">
        <v>1</v>
      </c>
      <c r="E56" s="235">
        <f>'Start-Up'!O26</f>
        <v>0</v>
      </c>
      <c r="F56" s="238">
        <f t="shared" si="1"/>
        <v>0</v>
      </c>
      <c r="G56" s="570"/>
    </row>
    <row r="57" spans="1:7" ht="12.75">
      <c r="A57" s="228"/>
      <c r="B57" s="567">
        <f t="shared" si="0"/>
      </c>
      <c r="C57" s="235" t="s">
        <v>331</v>
      </c>
      <c r="D57" s="235">
        <v>1</v>
      </c>
      <c r="E57" s="235">
        <f>'Start-Up'!O27</f>
        <v>0</v>
      </c>
      <c r="F57" s="238">
        <f t="shared" si="1"/>
        <v>0</v>
      </c>
      <c r="G57" s="570"/>
    </row>
    <row r="58" spans="1:7" ht="12.75">
      <c r="A58" s="228"/>
      <c r="B58" s="567">
        <f t="shared" si="0"/>
      </c>
      <c r="C58" s="235" t="s">
        <v>331</v>
      </c>
      <c r="D58" s="235">
        <v>1</v>
      </c>
      <c r="E58" s="235">
        <f>'Start-Up'!O28</f>
        <v>0</v>
      </c>
      <c r="F58" s="238">
        <f t="shared" si="1"/>
        <v>0</v>
      </c>
      <c r="G58" s="570"/>
    </row>
    <row r="59" spans="1:7" ht="13.5" thickBot="1">
      <c r="A59" s="229" t="s">
        <v>378</v>
      </c>
      <c r="B59" s="568">
        <f t="shared" si="0"/>
      </c>
      <c r="C59" s="236" t="s">
        <v>331</v>
      </c>
      <c r="D59" s="236">
        <v>1</v>
      </c>
      <c r="E59" s="236">
        <f>'Start-Up'!O29</f>
        <v>0</v>
      </c>
      <c r="F59" s="239">
        <f t="shared" si="1"/>
        <v>0</v>
      </c>
      <c r="G59" s="571"/>
    </row>
    <row r="60" spans="1:7" ht="12.75">
      <c r="A60" s="229" t="s">
        <v>379</v>
      </c>
      <c r="B60" s="566">
        <f>B34</f>
      </c>
      <c r="C60" s="234" t="s">
        <v>331</v>
      </c>
      <c r="D60" s="234">
        <v>1</v>
      </c>
      <c r="E60" s="234">
        <f>'Start-Up'!Q4</f>
        <v>0</v>
      </c>
      <c r="F60" s="237">
        <f t="shared" si="1"/>
        <v>0</v>
      </c>
      <c r="G60" s="569"/>
    </row>
    <row r="61" spans="1:7" ht="12.75">
      <c r="A61" s="228"/>
      <c r="B61" s="567">
        <f t="shared" si="0"/>
      </c>
      <c r="C61" s="235" t="s">
        <v>331</v>
      </c>
      <c r="D61" s="235">
        <v>1</v>
      </c>
      <c r="E61" s="235">
        <f>'Start-Up'!Q5</f>
        <v>0</v>
      </c>
      <c r="F61" s="238">
        <f t="shared" si="1"/>
        <v>0</v>
      </c>
      <c r="G61" s="570"/>
    </row>
    <row r="62" spans="1:7" ht="12.75">
      <c r="A62" s="228"/>
      <c r="B62" s="567">
        <f t="shared" si="0"/>
      </c>
      <c r="C62" s="235" t="s">
        <v>331</v>
      </c>
      <c r="D62" s="235">
        <v>1</v>
      </c>
      <c r="E62" s="235">
        <f>'Start-Up'!Q6</f>
        <v>0</v>
      </c>
      <c r="F62" s="238">
        <f t="shared" si="1"/>
        <v>0</v>
      </c>
      <c r="G62" s="570"/>
    </row>
    <row r="63" spans="1:7" ht="12.75">
      <c r="A63" s="228"/>
      <c r="B63" s="567">
        <f t="shared" si="0"/>
      </c>
      <c r="C63" s="235" t="s">
        <v>331</v>
      </c>
      <c r="D63" s="235">
        <v>1</v>
      </c>
      <c r="E63" s="235">
        <f>'Start-Up'!Q7</f>
        <v>0</v>
      </c>
      <c r="F63" s="238">
        <f t="shared" si="1"/>
        <v>0</v>
      </c>
      <c r="G63" s="570"/>
    </row>
    <row r="64" spans="1:7" ht="12.75">
      <c r="A64" s="228"/>
      <c r="B64" s="567">
        <f t="shared" si="0"/>
      </c>
      <c r="C64" s="235" t="s">
        <v>331</v>
      </c>
      <c r="D64" s="235">
        <v>1</v>
      </c>
      <c r="E64" s="235">
        <f>'Start-Up'!Q8</f>
        <v>0</v>
      </c>
      <c r="F64" s="238">
        <f t="shared" si="1"/>
        <v>0</v>
      </c>
      <c r="G64" s="570"/>
    </row>
    <row r="65" spans="1:7" ht="12.75">
      <c r="A65" s="228"/>
      <c r="B65" s="567">
        <f t="shared" si="0"/>
      </c>
      <c r="C65" s="235" t="s">
        <v>331</v>
      </c>
      <c r="D65" s="235">
        <v>1</v>
      </c>
      <c r="E65" s="235">
        <f>'Start-Up'!Q9</f>
        <v>0</v>
      </c>
      <c r="F65" s="238">
        <f t="shared" si="1"/>
        <v>0</v>
      </c>
      <c r="G65" s="570"/>
    </row>
    <row r="66" spans="1:7" ht="12.75">
      <c r="A66" s="228"/>
      <c r="B66" s="567">
        <f t="shared" si="0"/>
      </c>
      <c r="C66" s="235" t="s">
        <v>331</v>
      </c>
      <c r="D66" s="235">
        <v>1</v>
      </c>
      <c r="E66" s="235">
        <f>'Start-Up'!Q10</f>
        <v>0</v>
      </c>
      <c r="F66" s="238">
        <f t="shared" si="1"/>
        <v>0</v>
      </c>
      <c r="G66" s="570"/>
    </row>
    <row r="67" spans="1:7" ht="12.75">
      <c r="A67" s="228"/>
      <c r="B67" s="567">
        <f t="shared" si="0"/>
      </c>
      <c r="C67" s="235" t="s">
        <v>331</v>
      </c>
      <c r="D67" s="235">
        <v>1</v>
      </c>
      <c r="E67" s="235">
        <f>'Start-Up'!Q11</f>
        <v>0</v>
      </c>
      <c r="F67" s="238">
        <f t="shared" si="1"/>
        <v>0</v>
      </c>
      <c r="G67" s="570"/>
    </row>
    <row r="68" spans="1:7" ht="12.75">
      <c r="A68" s="228"/>
      <c r="B68" s="567">
        <f t="shared" si="0"/>
      </c>
      <c r="C68" s="235" t="s">
        <v>331</v>
      </c>
      <c r="D68" s="235">
        <v>1</v>
      </c>
      <c r="E68" s="235">
        <f>'Start-Up'!Q12</f>
        <v>0</v>
      </c>
      <c r="F68" s="238">
        <f t="shared" si="1"/>
        <v>0</v>
      </c>
      <c r="G68" s="570"/>
    </row>
    <row r="69" spans="1:7" ht="12.75">
      <c r="A69" s="228"/>
      <c r="B69" s="567">
        <f t="shared" si="0"/>
      </c>
      <c r="C69" s="235" t="s">
        <v>331</v>
      </c>
      <c r="D69" s="235">
        <v>1</v>
      </c>
      <c r="E69" s="235">
        <f>'Start-Up'!Q13</f>
        <v>0</v>
      </c>
      <c r="F69" s="238">
        <f t="shared" si="1"/>
        <v>0</v>
      </c>
      <c r="G69" s="570"/>
    </row>
    <row r="70" spans="1:7" ht="12.75">
      <c r="A70" s="228"/>
      <c r="B70" s="567">
        <f t="shared" si="0"/>
      </c>
      <c r="C70" s="235" t="s">
        <v>331</v>
      </c>
      <c r="D70" s="235">
        <v>1</v>
      </c>
      <c r="E70" s="235">
        <f>'Start-Up'!Q14</f>
        <v>0</v>
      </c>
      <c r="F70" s="238">
        <f t="shared" si="1"/>
        <v>0</v>
      </c>
      <c r="G70" s="570"/>
    </row>
    <row r="71" spans="1:7" ht="12.75">
      <c r="A71" s="228"/>
      <c r="B71" s="567">
        <f t="shared" si="0"/>
      </c>
      <c r="C71" s="235" t="s">
        <v>331</v>
      </c>
      <c r="D71" s="235">
        <v>1</v>
      </c>
      <c r="E71" s="235">
        <f>'Start-Up'!Q15</f>
        <v>0</v>
      </c>
      <c r="F71" s="238">
        <f t="shared" si="1"/>
        <v>0</v>
      </c>
      <c r="G71" s="570"/>
    </row>
    <row r="72" spans="1:7" ht="12.75">
      <c r="A72" s="228"/>
      <c r="B72" s="567">
        <f t="shared" si="0"/>
      </c>
      <c r="C72" s="235" t="s">
        <v>331</v>
      </c>
      <c r="D72" s="235">
        <v>1</v>
      </c>
      <c r="E72" s="235">
        <f>'Start-Up'!Q16</f>
        <v>0</v>
      </c>
      <c r="F72" s="238">
        <f t="shared" si="1"/>
        <v>0</v>
      </c>
      <c r="G72" s="570"/>
    </row>
    <row r="73" spans="1:7" ht="12.75">
      <c r="A73" s="228"/>
      <c r="B73" s="567">
        <f t="shared" si="0"/>
      </c>
      <c r="C73" s="235" t="s">
        <v>331</v>
      </c>
      <c r="D73" s="235">
        <v>1</v>
      </c>
      <c r="E73" s="235">
        <f>'Start-Up'!Q17</f>
        <v>0</v>
      </c>
      <c r="F73" s="238">
        <f t="shared" si="1"/>
        <v>0</v>
      </c>
      <c r="G73" s="570"/>
    </row>
    <row r="74" spans="1:7" ht="12.75">
      <c r="A74" s="228"/>
      <c r="B74" s="567">
        <f t="shared" si="0"/>
      </c>
      <c r="C74" s="235" t="s">
        <v>331</v>
      </c>
      <c r="D74" s="235">
        <v>1</v>
      </c>
      <c r="E74" s="235">
        <f>'Start-Up'!Q18</f>
        <v>0</v>
      </c>
      <c r="F74" s="238">
        <f t="shared" si="1"/>
        <v>0</v>
      </c>
      <c r="G74" s="570"/>
    </row>
    <row r="75" spans="1:7" ht="12.75">
      <c r="A75" s="228"/>
      <c r="B75" s="567">
        <f t="shared" si="0"/>
      </c>
      <c r="C75" s="235" t="s">
        <v>331</v>
      </c>
      <c r="D75" s="235">
        <v>1</v>
      </c>
      <c r="E75" s="235">
        <f>'Start-Up'!Q19</f>
        <v>0</v>
      </c>
      <c r="F75" s="238">
        <f t="shared" si="1"/>
        <v>0</v>
      </c>
      <c r="G75" s="570"/>
    </row>
    <row r="76" spans="1:7" ht="12.75">
      <c r="A76" s="228"/>
      <c r="B76" s="567">
        <f t="shared" si="0"/>
      </c>
      <c r="C76" s="235" t="s">
        <v>331</v>
      </c>
      <c r="D76" s="235">
        <v>1</v>
      </c>
      <c r="E76" s="235">
        <f>'Start-Up'!Q20</f>
        <v>0</v>
      </c>
      <c r="F76" s="238">
        <f t="shared" si="1"/>
        <v>0</v>
      </c>
      <c r="G76" s="570"/>
    </row>
    <row r="77" spans="1:7" ht="12.75">
      <c r="A77" s="228"/>
      <c r="B77" s="567">
        <f t="shared" si="0"/>
      </c>
      <c r="C77" s="235" t="s">
        <v>331</v>
      </c>
      <c r="D77" s="235">
        <v>1</v>
      </c>
      <c r="E77" s="235">
        <f>'Start-Up'!Q21</f>
        <v>0</v>
      </c>
      <c r="F77" s="238">
        <f t="shared" si="1"/>
        <v>0</v>
      </c>
      <c r="G77" s="570"/>
    </row>
    <row r="78" spans="1:7" ht="12.75">
      <c r="A78" s="228"/>
      <c r="B78" s="567">
        <f t="shared" si="0"/>
      </c>
      <c r="C78" s="235" t="s">
        <v>331</v>
      </c>
      <c r="D78" s="235">
        <v>1</v>
      </c>
      <c r="E78" s="235">
        <f>'Start-Up'!Q22</f>
        <v>0</v>
      </c>
      <c r="F78" s="238">
        <f t="shared" si="1"/>
        <v>0</v>
      </c>
      <c r="G78" s="570"/>
    </row>
    <row r="79" spans="1:7" ht="12.75">
      <c r="A79" s="228"/>
      <c r="B79" s="567">
        <f t="shared" si="0"/>
      </c>
      <c r="C79" s="235" t="s">
        <v>331</v>
      </c>
      <c r="D79" s="235">
        <v>1</v>
      </c>
      <c r="E79" s="235">
        <f>'Start-Up'!Q23</f>
        <v>0</v>
      </c>
      <c r="F79" s="238">
        <f t="shared" si="1"/>
        <v>0</v>
      </c>
      <c r="G79" s="570"/>
    </row>
    <row r="80" spans="1:7" ht="12.75">
      <c r="A80" s="228"/>
      <c r="B80" s="567">
        <f t="shared" si="0"/>
      </c>
      <c r="C80" s="235" t="s">
        <v>331</v>
      </c>
      <c r="D80" s="235">
        <v>1</v>
      </c>
      <c r="E80" s="235">
        <f>'Start-Up'!Q24</f>
        <v>0</v>
      </c>
      <c r="F80" s="238">
        <f t="shared" si="1"/>
        <v>0</v>
      </c>
      <c r="G80" s="570"/>
    </row>
    <row r="81" spans="1:7" ht="12.75">
      <c r="A81" s="228"/>
      <c r="B81" s="567">
        <f t="shared" si="0"/>
      </c>
      <c r="C81" s="235" t="s">
        <v>331</v>
      </c>
      <c r="D81" s="235">
        <v>1</v>
      </c>
      <c r="E81" s="235">
        <f>'Start-Up'!Q25</f>
        <v>0</v>
      </c>
      <c r="F81" s="238">
        <f t="shared" si="1"/>
        <v>0</v>
      </c>
      <c r="G81" s="570"/>
    </row>
    <row r="82" spans="1:7" ht="12.75">
      <c r="A82" s="228"/>
      <c r="B82" s="567">
        <f t="shared" si="0"/>
      </c>
      <c r="C82" s="235" t="s">
        <v>331</v>
      </c>
      <c r="D82" s="235">
        <v>1</v>
      </c>
      <c r="E82" s="235">
        <f>'Start-Up'!Q26</f>
        <v>0</v>
      </c>
      <c r="F82" s="238">
        <f t="shared" si="1"/>
        <v>0</v>
      </c>
      <c r="G82" s="570"/>
    </row>
    <row r="83" spans="1:7" ht="12.75">
      <c r="A83" s="228"/>
      <c r="B83" s="567">
        <f t="shared" si="0"/>
      </c>
      <c r="C83" s="235" t="s">
        <v>331</v>
      </c>
      <c r="D83" s="235">
        <v>1</v>
      </c>
      <c r="E83" s="235">
        <f>'Start-Up'!Q27</f>
        <v>0</v>
      </c>
      <c r="F83" s="238">
        <f t="shared" si="1"/>
        <v>0</v>
      </c>
      <c r="G83" s="570"/>
    </row>
    <row r="84" spans="1:7" ht="12.75">
      <c r="A84" s="228"/>
      <c r="B84" s="567">
        <f t="shared" si="0"/>
      </c>
      <c r="C84" s="235" t="s">
        <v>331</v>
      </c>
      <c r="D84" s="235">
        <v>1</v>
      </c>
      <c r="E84" s="235">
        <f>'Start-Up'!Q28</f>
        <v>0</v>
      </c>
      <c r="F84" s="238">
        <f t="shared" si="1"/>
        <v>0</v>
      </c>
      <c r="G84" s="570"/>
    </row>
    <row r="85" spans="1:7" ht="13.5" thickBot="1">
      <c r="A85" s="229" t="s">
        <v>380</v>
      </c>
      <c r="B85" s="568">
        <f t="shared" si="0"/>
      </c>
      <c r="C85" s="236" t="s">
        <v>331</v>
      </c>
      <c r="D85" s="236">
        <v>1</v>
      </c>
      <c r="E85" s="236">
        <f>'Start-Up'!Q29</f>
        <v>0</v>
      </c>
      <c r="F85" s="239">
        <f t="shared" si="1"/>
        <v>0</v>
      </c>
      <c r="G85" s="571"/>
    </row>
    <row r="86" spans="1:7" ht="12.75">
      <c r="A86" s="229" t="s">
        <v>381</v>
      </c>
      <c r="B86" s="566">
        <f>B60</f>
      </c>
      <c r="C86" s="234" t="s">
        <v>331</v>
      </c>
      <c r="D86" s="234">
        <v>1</v>
      </c>
      <c r="E86" s="234">
        <f>'Start-Up'!S4</f>
        <v>0</v>
      </c>
      <c r="F86" s="237">
        <f t="shared" si="1"/>
        <v>0</v>
      </c>
      <c r="G86" s="569"/>
    </row>
    <row r="87" spans="1:7" ht="12.75">
      <c r="A87" s="228"/>
      <c r="B87" s="567">
        <f t="shared" si="0"/>
      </c>
      <c r="C87" s="235" t="s">
        <v>331</v>
      </c>
      <c r="D87" s="235">
        <v>1</v>
      </c>
      <c r="E87" s="235">
        <f>'Start-Up'!S5</f>
        <v>0</v>
      </c>
      <c r="F87" s="238">
        <f t="shared" si="1"/>
        <v>0</v>
      </c>
      <c r="G87" s="570"/>
    </row>
    <row r="88" spans="1:7" ht="12.75">
      <c r="A88" s="228"/>
      <c r="B88" s="567">
        <f t="shared" si="0"/>
      </c>
      <c r="C88" s="235" t="s">
        <v>331</v>
      </c>
      <c r="D88" s="235">
        <v>1</v>
      </c>
      <c r="E88" s="235">
        <f>'Start-Up'!S6</f>
        <v>0</v>
      </c>
      <c r="F88" s="238">
        <f t="shared" si="1"/>
        <v>0</v>
      </c>
      <c r="G88" s="570"/>
    </row>
    <row r="89" spans="1:7" ht="12.75">
      <c r="A89" s="228"/>
      <c r="B89" s="567">
        <f t="shared" si="0"/>
      </c>
      <c r="C89" s="235" t="s">
        <v>331</v>
      </c>
      <c r="D89" s="235">
        <v>1</v>
      </c>
      <c r="E89" s="235">
        <f>'Start-Up'!S7</f>
        <v>0</v>
      </c>
      <c r="F89" s="238">
        <f t="shared" si="1"/>
        <v>0</v>
      </c>
      <c r="G89" s="570"/>
    </row>
    <row r="90" spans="1:7" ht="12.75">
      <c r="A90" s="228"/>
      <c r="B90" s="567">
        <f t="shared" si="0"/>
      </c>
      <c r="C90" s="235" t="s">
        <v>331</v>
      </c>
      <c r="D90" s="235">
        <v>1</v>
      </c>
      <c r="E90" s="235">
        <f>'Start-Up'!S8</f>
        <v>0</v>
      </c>
      <c r="F90" s="238">
        <f t="shared" si="1"/>
        <v>0</v>
      </c>
      <c r="G90" s="570"/>
    </row>
    <row r="91" spans="1:7" ht="12.75">
      <c r="A91" s="228"/>
      <c r="B91" s="567">
        <f t="shared" si="0"/>
      </c>
      <c r="C91" s="235" t="s">
        <v>331</v>
      </c>
      <c r="D91" s="235">
        <v>1</v>
      </c>
      <c r="E91" s="235">
        <f>'Start-Up'!S9</f>
        <v>0</v>
      </c>
      <c r="F91" s="238">
        <f t="shared" si="1"/>
        <v>0</v>
      </c>
      <c r="G91" s="570"/>
    </row>
    <row r="92" spans="1:7" ht="12.75">
      <c r="A92" s="228"/>
      <c r="B92" s="567">
        <f t="shared" si="0"/>
      </c>
      <c r="C92" s="235" t="s">
        <v>331</v>
      </c>
      <c r="D92" s="235">
        <v>1</v>
      </c>
      <c r="E92" s="235">
        <f>'Start-Up'!S10</f>
        <v>0</v>
      </c>
      <c r="F92" s="238">
        <f t="shared" si="1"/>
        <v>0</v>
      </c>
      <c r="G92" s="570"/>
    </row>
    <row r="93" spans="1:7" ht="12.75">
      <c r="A93" s="228"/>
      <c r="B93" s="567">
        <f t="shared" si="0"/>
      </c>
      <c r="C93" s="235" t="s">
        <v>331</v>
      </c>
      <c r="D93" s="235">
        <v>1</v>
      </c>
      <c r="E93" s="235">
        <f>'Start-Up'!S11</f>
        <v>0</v>
      </c>
      <c r="F93" s="238">
        <f t="shared" si="1"/>
        <v>0</v>
      </c>
      <c r="G93" s="570"/>
    </row>
    <row r="94" spans="1:7" ht="12.75">
      <c r="A94" s="228"/>
      <c r="B94" s="567">
        <f t="shared" si="0"/>
      </c>
      <c r="C94" s="235" t="s">
        <v>331</v>
      </c>
      <c r="D94" s="235">
        <v>1</v>
      </c>
      <c r="E94" s="235">
        <f>'Start-Up'!S12</f>
        <v>0</v>
      </c>
      <c r="F94" s="238">
        <f t="shared" si="1"/>
        <v>0</v>
      </c>
      <c r="G94" s="570"/>
    </row>
    <row r="95" spans="1:7" ht="12.75">
      <c r="A95" s="228"/>
      <c r="B95" s="567">
        <f t="shared" si="0"/>
      </c>
      <c r="C95" s="235" t="s">
        <v>331</v>
      </c>
      <c r="D95" s="235">
        <v>1</v>
      </c>
      <c r="E95" s="235">
        <f>'Start-Up'!S13</f>
        <v>0</v>
      </c>
      <c r="F95" s="238">
        <f t="shared" si="1"/>
        <v>0</v>
      </c>
      <c r="G95" s="570"/>
    </row>
    <row r="96" spans="1:7" ht="12.75">
      <c r="A96" s="228"/>
      <c r="B96" s="567">
        <f t="shared" si="0"/>
      </c>
      <c r="C96" s="235" t="s">
        <v>331</v>
      </c>
      <c r="D96" s="235">
        <v>1</v>
      </c>
      <c r="E96" s="235">
        <f>'Start-Up'!S14</f>
        <v>0</v>
      </c>
      <c r="F96" s="238">
        <f t="shared" si="1"/>
        <v>0</v>
      </c>
      <c r="G96" s="570"/>
    </row>
    <row r="97" spans="1:7" ht="12.75">
      <c r="A97" s="228"/>
      <c r="B97" s="567">
        <f t="shared" si="0"/>
      </c>
      <c r="C97" s="235" t="s">
        <v>331</v>
      </c>
      <c r="D97" s="235">
        <v>1</v>
      </c>
      <c r="E97" s="235">
        <f>'Start-Up'!S15</f>
        <v>0</v>
      </c>
      <c r="F97" s="238">
        <f t="shared" si="1"/>
        <v>0</v>
      </c>
      <c r="G97" s="570"/>
    </row>
    <row r="98" spans="1:7" ht="12.75">
      <c r="A98" s="228"/>
      <c r="B98" s="567">
        <f t="shared" si="0"/>
      </c>
      <c r="C98" s="235" t="s">
        <v>331</v>
      </c>
      <c r="D98" s="235">
        <v>1</v>
      </c>
      <c r="E98" s="235">
        <f>'Start-Up'!S16</f>
        <v>0</v>
      </c>
      <c r="F98" s="238">
        <f t="shared" si="1"/>
        <v>0</v>
      </c>
      <c r="G98" s="570"/>
    </row>
    <row r="99" spans="1:7" ht="12.75">
      <c r="A99" s="228"/>
      <c r="B99" s="567">
        <f aca="true" t="shared" si="2" ref="B99:B111">B73</f>
      </c>
      <c r="C99" s="235" t="s">
        <v>331</v>
      </c>
      <c r="D99" s="235">
        <v>1</v>
      </c>
      <c r="E99" s="235">
        <f>'Start-Up'!S17</f>
        <v>0</v>
      </c>
      <c r="F99" s="238">
        <f aca="true" t="shared" si="3" ref="F99:F111">F73</f>
        <v>0</v>
      </c>
      <c r="G99" s="570"/>
    </row>
    <row r="100" spans="1:7" ht="12.75">
      <c r="A100" s="228"/>
      <c r="B100" s="567">
        <f t="shared" si="2"/>
      </c>
      <c r="C100" s="235" t="s">
        <v>331</v>
      </c>
      <c r="D100" s="235">
        <v>1</v>
      </c>
      <c r="E100" s="235">
        <f>'Start-Up'!S18</f>
        <v>0</v>
      </c>
      <c r="F100" s="238">
        <f t="shared" si="3"/>
        <v>0</v>
      </c>
      <c r="G100" s="570"/>
    </row>
    <row r="101" spans="1:7" ht="12.75">
      <c r="A101" s="228"/>
      <c r="B101" s="567">
        <f t="shared" si="2"/>
      </c>
      <c r="C101" s="235" t="s">
        <v>331</v>
      </c>
      <c r="D101" s="235">
        <v>1</v>
      </c>
      <c r="E101" s="235">
        <f>'Start-Up'!S19</f>
        <v>0</v>
      </c>
      <c r="F101" s="238">
        <f t="shared" si="3"/>
        <v>0</v>
      </c>
      <c r="G101" s="570"/>
    </row>
    <row r="102" spans="1:7" ht="12.75">
      <c r="A102" s="228"/>
      <c r="B102" s="567">
        <f t="shared" si="2"/>
      </c>
      <c r="C102" s="235" t="s">
        <v>331</v>
      </c>
      <c r="D102" s="235">
        <v>1</v>
      </c>
      <c r="E102" s="235">
        <f>'Start-Up'!S20</f>
        <v>0</v>
      </c>
      <c r="F102" s="238">
        <f t="shared" si="3"/>
        <v>0</v>
      </c>
      <c r="G102" s="570"/>
    </row>
    <row r="103" spans="1:7" ht="12.75">
      <c r="A103" s="228"/>
      <c r="B103" s="567">
        <f t="shared" si="2"/>
      </c>
      <c r="C103" s="235" t="s">
        <v>331</v>
      </c>
      <c r="D103" s="235">
        <v>1</v>
      </c>
      <c r="E103" s="235">
        <f>'Start-Up'!S21</f>
        <v>0</v>
      </c>
      <c r="F103" s="238">
        <f t="shared" si="3"/>
        <v>0</v>
      </c>
      <c r="G103" s="570"/>
    </row>
    <row r="104" spans="1:7" ht="12.75">
      <c r="A104" s="228"/>
      <c r="B104" s="567">
        <f t="shared" si="2"/>
      </c>
      <c r="C104" s="235" t="s">
        <v>331</v>
      </c>
      <c r="D104" s="235">
        <v>1</v>
      </c>
      <c r="E104" s="235">
        <f>'Start-Up'!S22</f>
        <v>0</v>
      </c>
      <c r="F104" s="238">
        <f t="shared" si="3"/>
        <v>0</v>
      </c>
      <c r="G104" s="570"/>
    </row>
    <row r="105" spans="1:7" ht="12.75">
      <c r="A105" s="228"/>
      <c r="B105" s="567">
        <f t="shared" si="2"/>
      </c>
      <c r="C105" s="235" t="s">
        <v>331</v>
      </c>
      <c r="D105" s="235">
        <v>1</v>
      </c>
      <c r="E105" s="235">
        <f>'Start-Up'!S23</f>
        <v>0</v>
      </c>
      <c r="F105" s="238">
        <f t="shared" si="3"/>
        <v>0</v>
      </c>
      <c r="G105" s="570"/>
    </row>
    <row r="106" spans="1:7" ht="12.75">
      <c r="A106" s="228"/>
      <c r="B106" s="567">
        <f t="shared" si="2"/>
      </c>
      <c r="C106" s="235" t="s">
        <v>331</v>
      </c>
      <c r="D106" s="235">
        <v>1</v>
      </c>
      <c r="E106" s="235">
        <f>'Start-Up'!S24</f>
        <v>0</v>
      </c>
      <c r="F106" s="238">
        <f t="shared" si="3"/>
        <v>0</v>
      </c>
      <c r="G106" s="570"/>
    </row>
    <row r="107" spans="1:7" ht="12.75">
      <c r="A107" s="228"/>
      <c r="B107" s="567">
        <f t="shared" si="2"/>
      </c>
      <c r="C107" s="235" t="s">
        <v>331</v>
      </c>
      <c r="D107" s="235">
        <v>1</v>
      </c>
      <c r="E107" s="235">
        <f>'Start-Up'!S25</f>
        <v>0</v>
      </c>
      <c r="F107" s="238">
        <f t="shared" si="3"/>
        <v>0</v>
      </c>
      <c r="G107" s="570"/>
    </row>
    <row r="108" spans="1:7" ht="12.75">
      <c r="A108" s="228"/>
      <c r="B108" s="567">
        <f t="shared" si="2"/>
      </c>
      <c r="C108" s="235" t="s">
        <v>331</v>
      </c>
      <c r="D108" s="235">
        <v>1</v>
      </c>
      <c r="E108" s="235">
        <f>'Start-Up'!S26</f>
        <v>0</v>
      </c>
      <c r="F108" s="238">
        <f t="shared" si="3"/>
        <v>0</v>
      </c>
      <c r="G108" s="570"/>
    </row>
    <row r="109" spans="1:7" ht="12.75">
      <c r="A109" s="228"/>
      <c r="B109" s="567">
        <f t="shared" si="2"/>
      </c>
      <c r="C109" s="235" t="s">
        <v>331</v>
      </c>
      <c r="D109" s="235">
        <v>1</v>
      </c>
      <c r="E109" s="235">
        <f>'Start-Up'!S27</f>
        <v>0</v>
      </c>
      <c r="F109" s="238">
        <f t="shared" si="3"/>
        <v>0</v>
      </c>
      <c r="G109" s="570"/>
    </row>
    <row r="110" spans="1:7" ht="12.75">
      <c r="A110" s="228"/>
      <c r="B110" s="567">
        <f t="shared" si="2"/>
      </c>
      <c r="C110" s="235" t="s">
        <v>331</v>
      </c>
      <c r="D110" s="235">
        <v>1</v>
      </c>
      <c r="E110" s="235">
        <f>'Start-Up'!S28</f>
        <v>0</v>
      </c>
      <c r="F110" s="238">
        <f t="shared" si="3"/>
        <v>0</v>
      </c>
      <c r="G110" s="570"/>
    </row>
    <row r="111" spans="1:7" ht="13.5" thickBot="1">
      <c r="A111" s="229" t="s">
        <v>382</v>
      </c>
      <c r="B111" s="568">
        <f t="shared" si="2"/>
      </c>
      <c r="C111" s="236" t="s">
        <v>331</v>
      </c>
      <c r="D111" s="236">
        <v>1</v>
      </c>
      <c r="E111" s="236">
        <f>'Start-Up'!S29</f>
        <v>0</v>
      </c>
      <c r="F111" s="239">
        <f t="shared" si="3"/>
        <v>0</v>
      </c>
      <c r="G111" s="571"/>
    </row>
    <row r="112" spans="1:7" ht="12.75">
      <c r="A112" s="229" t="s">
        <v>421</v>
      </c>
      <c r="B112" s="566">
        <f>'QC-QA_Acpt'!A4</f>
      </c>
      <c r="C112" s="234" t="s">
        <v>331</v>
      </c>
      <c r="D112" s="234">
        <v>1</v>
      </c>
      <c r="E112" s="234">
        <f>'QC-QA_Acpt'!N4</f>
        <v>0</v>
      </c>
      <c r="F112" s="237">
        <f>Header!C88</f>
        <v>0</v>
      </c>
      <c r="G112" s="569"/>
    </row>
    <row r="113" spans="1:7" ht="12.75">
      <c r="A113" s="228"/>
      <c r="B113" s="567">
        <f>'QC-QA_Acpt'!A5</f>
      </c>
      <c r="C113" s="235" t="s">
        <v>331</v>
      </c>
      <c r="D113" s="235">
        <v>1</v>
      </c>
      <c r="E113" s="235">
        <f>'QC-QA_Acpt'!N5</f>
        <v>0</v>
      </c>
      <c r="F113" s="238">
        <f>Header!C88</f>
        <v>0</v>
      </c>
      <c r="G113" s="570"/>
    </row>
    <row r="114" spans="1:7" ht="12.75">
      <c r="A114" s="228"/>
      <c r="B114" s="567">
        <f>'QC-QA_Acpt'!A6</f>
      </c>
      <c r="C114" s="235" t="s">
        <v>331</v>
      </c>
      <c r="D114" s="235">
        <v>1</v>
      </c>
      <c r="E114" s="235">
        <f>'QC-QA_Acpt'!N6</f>
        <v>0</v>
      </c>
      <c r="F114" s="238">
        <f>Header!C88</f>
        <v>0</v>
      </c>
      <c r="G114" s="570"/>
    </row>
    <row r="115" spans="1:7" ht="12.75">
      <c r="A115" s="228"/>
      <c r="B115" s="567">
        <f>'QC-QA_Acpt'!A7</f>
      </c>
      <c r="C115" s="235" t="s">
        <v>331</v>
      </c>
      <c r="D115" s="235">
        <v>1</v>
      </c>
      <c r="E115" s="235">
        <f>'QC-QA_Acpt'!N7</f>
        <v>0</v>
      </c>
      <c r="F115" s="238">
        <f>Header!C88</f>
        <v>0</v>
      </c>
      <c r="G115" s="570"/>
    </row>
    <row r="116" spans="1:7" ht="13.5" thickBot="1">
      <c r="A116" s="229" t="s">
        <v>425</v>
      </c>
      <c r="B116" s="568">
        <f>'QC-QA_Acpt'!A8</f>
      </c>
      <c r="C116" s="236" t="s">
        <v>331</v>
      </c>
      <c r="D116" s="236">
        <v>1</v>
      </c>
      <c r="E116" s="236">
        <f>'QC-QA_Acpt'!N8</f>
        <v>0</v>
      </c>
      <c r="F116" s="239">
        <f>Header!C88</f>
        <v>0</v>
      </c>
      <c r="G116" s="571"/>
    </row>
    <row r="117" spans="1:7" ht="12.75">
      <c r="A117" s="229" t="s">
        <v>422</v>
      </c>
      <c r="B117" s="566">
        <f>B112</f>
      </c>
      <c r="C117" s="234" t="s">
        <v>331</v>
      </c>
      <c r="D117" s="234">
        <v>1</v>
      </c>
      <c r="E117" s="234">
        <f>'QC-QA_Acpt'!R4</f>
        <v>0</v>
      </c>
      <c r="F117" s="237">
        <f aca="true" t="shared" si="4" ref="F117:F131">F112</f>
        <v>0</v>
      </c>
      <c r="G117" s="569"/>
    </row>
    <row r="118" spans="1:7" ht="12.75">
      <c r="A118" s="228"/>
      <c r="B118" s="567">
        <f aca="true" t="shared" si="5" ref="B118:B131">B113</f>
      </c>
      <c r="C118" s="235" t="s">
        <v>331</v>
      </c>
      <c r="D118" s="235">
        <v>1</v>
      </c>
      <c r="E118" s="235">
        <f>'QC-QA_Acpt'!R5</f>
        <v>0</v>
      </c>
      <c r="F118" s="238">
        <f t="shared" si="4"/>
        <v>0</v>
      </c>
      <c r="G118" s="570"/>
    </row>
    <row r="119" spans="1:7" ht="12.75">
      <c r="A119" s="228"/>
      <c r="B119" s="567">
        <f t="shared" si="5"/>
      </c>
      <c r="C119" s="235" t="s">
        <v>331</v>
      </c>
      <c r="D119" s="235">
        <v>1</v>
      </c>
      <c r="E119" s="235">
        <f>'QC-QA_Acpt'!R6</f>
        <v>0</v>
      </c>
      <c r="F119" s="238">
        <f t="shared" si="4"/>
        <v>0</v>
      </c>
      <c r="G119" s="570"/>
    </row>
    <row r="120" spans="1:7" ht="12.75">
      <c r="A120" s="228"/>
      <c r="B120" s="567">
        <f t="shared" si="5"/>
      </c>
      <c r="C120" s="235" t="s">
        <v>331</v>
      </c>
      <c r="D120" s="235">
        <v>1</v>
      </c>
      <c r="E120" s="235">
        <f>'QC-QA_Acpt'!R7</f>
        <v>0</v>
      </c>
      <c r="F120" s="238">
        <f t="shared" si="4"/>
        <v>0</v>
      </c>
      <c r="G120" s="570"/>
    </row>
    <row r="121" spans="1:7" ht="13.5" thickBot="1">
      <c r="A121" s="229" t="s">
        <v>426</v>
      </c>
      <c r="B121" s="568">
        <f t="shared" si="5"/>
      </c>
      <c r="C121" s="236" t="s">
        <v>331</v>
      </c>
      <c r="D121" s="236">
        <v>1</v>
      </c>
      <c r="E121" s="236">
        <f>'QC-QA_Acpt'!R8</f>
        <v>0</v>
      </c>
      <c r="F121" s="239">
        <f t="shared" si="4"/>
        <v>0</v>
      </c>
      <c r="G121" s="571"/>
    </row>
    <row r="122" spans="1:7" ht="12.75">
      <c r="A122" s="229" t="s">
        <v>423</v>
      </c>
      <c r="B122" s="566">
        <f>B117</f>
      </c>
      <c r="C122" s="234" t="s">
        <v>331</v>
      </c>
      <c r="D122" s="234">
        <v>1</v>
      </c>
      <c r="E122" s="234">
        <f>'QC-QA_Acpt'!T4</f>
        <v>0</v>
      </c>
      <c r="F122" s="237">
        <f t="shared" si="4"/>
        <v>0</v>
      </c>
      <c r="G122" s="569"/>
    </row>
    <row r="123" spans="1:7" ht="12.75">
      <c r="A123" s="228"/>
      <c r="B123" s="567">
        <f t="shared" si="5"/>
      </c>
      <c r="C123" s="235" t="s">
        <v>331</v>
      </c>
      <c r="D123" s="235">
        <v>1</v>
      </c>
      <c r="E123" s="235">
        <f>'QC-QA_Acpt'!T5</f>
        <v>0</v>
      </c>
      <c r="F123" s="238">
        <f t="shared" si="4"/>
        <v>0</v>
      </c>
      <c r="G123" s="570"/>
    </row>
    <row r="124" spans="1:7" ht="12.75">
      <c r="A124" s="228"/>
      <c r="B124" s="567">
        <f t="shared" si="5"/>
      </c>
      <c r="C124" s="235" t="s">
        <v>331</v>
      </c>
      <c r="D124" s="235">
        <v>1</v>
      </c>
      <c r="E124" s="235">
        <f>'QC-QA_Acpt'!T6</f>
        <v>0</v>
      </c>
      <c r="F124" s="238">
        <f t="shared" si="4"/>
        <v>0</v>
      </c>
      <c r="G124" s="570"/>
    </row>
    <row r="125" spans="1:7" ht="12.75">
      <c r="A125" s="228"/>
      <c r="B125" s="567">
        <f t="shared" si="5"/>
      </c>
      <c r="C125" s="235" t="s">
        <v>331</v>
      </c>
      <c r="D125" s="235">
        <v>1</v>
      </c>
      <c r="E125" s="235">
        <f>'QC-QA_Acpt'!T7</f>
        <v>0</v>
      </c>
      <c r="F125" s="238">
        <f t="shared" si="4"/>
        <v>0</v>
      </c>
      <c r="G125" s="570"/>
    </row>
    <row r="126" spans="1:7" ht="13.5" thickBot="1">
      <c r="A126" s="229" t="s">
        <v>427</v>
      </c>
      <c r="B126" s="568">
        <f t="shared" si="5"/>
      </c>
      <c r="C126" s="236" t="s">
        <v>331</v>
      </c>
      <c r="D126" s="236">
        <v>1</v>
      </c>
      <c r="E126" s="236">
        <f>'QC-QA_Acpt'!T8</f>
        <v>0</v>
      </c>
      <c r="F126" s="239">
        <f t="shared" si="4"/>
        <v>0</v>
      </c>
      <c r="G126" s="571"/>
    </row>
    <row r="127" spans="1:7" ht="12.75">
      <c r="A127" s="229" t="s">
        <v>424</v>
      </c>
      <c r="B127" s="566">
        <f>B122</f>
      </c>
      <c r="C127" s="234" t="s">
        <v>331</v>
      </c>
      <c r="D127" s="234">
        <v>1</v>
      </c>
      <c r="E127" s="234">
        <f>'QC-QA_Acpt'!V4</f>
        <v>0</v>
      </c>
      <c r="F127" s="237">
        <f t="shared" si="4"/>
        <v>0</v>
      </c>
      <c r="G127" s="569"/>
    </row>
    <row r="128" spans="1:7" ht="12.75">
      <c r="A128" s="228"/>
      <c r="B128" s="567">
        <f t="shared" si="5"/>
      </c>
      <c r="C128" s="235" t="s">
        <v>331</v>
      </c>
      <c r="D128" s="235">
        <v>1</v>
      </c>
      <c r="E128" s="235">
        <f>'QC-QA_Acpt'!V5</f>
        <v>0</v>
      </c>
      <c r="F128" s="238">
        <f t="shared" si="4"/>
        <v>0</v>
      </c>
      <c r="G128" s="570"/>
    </row>
    <row r="129" spans="1:7" ht="12.75">
      <c r="A129" s="228"/>
      <c r="B129" s="567">
        <f t="shared" si="5"/>
      </c>
      <c r="C129" s="235" t="s">
        <v>331</v>
      </c>
      <c r="D129" s="235">
        <v>1</v>
      </c>
      <c r="E129" s="235">
        <f>'QC-QA_Acpt'!V6</f>
        <v>0</v>
      </c>
      <c r="F129" s="238">
        <f t="shared" si="4"/>
        <v>0</v>
      </c>
      <c r="G129" s="570"/>
    </row>
    <row r="130" spans="1:7" ht="12.75">
      <c r="A130" s="228"/>
      <c r="B130" s="567">
        <f t="shared" si="5"/>
      </c>
      <c r="C130" s="235" t="s">
        <v>331</v>
      </c>
      <c r="D130" s="235">
        <v>1</v>
      </c>
      <c r="E130" s="235">
        <f>'QC-QA_Acpt'!V7</f>
        <v>0</v>
      </c>
      <c r="F130" s="238">
        <f t="shared" si="4"/>
        <v>0</v>
      </c>
      <c r="G130" s="570"/>
    </row>
    <row r="131" spans="1:7" ht="13.5" thickBot="1">
      <c r="A131" s="229" t="s">
        <v>428</v>
      </c>
      <c r="B131" s="568">
        <f t="shared" si="5"/>
      </c>
      <c r="C131" s="236" t="s">
        <v>331</v>
      </c>
      <c r="D131" s="236">
        <v>1</v>
      </c>
      <c r="E131" s="236">
        <f>'QC-QA_Acpt'!V8</f>
        <v>0</v>
      </c>
      <c r="F131" s="239">
        <f t="shared" si="4"/>
        <v>0</v>
      </c>
      <c r="G131" s="571"/>
    </row>
    <row r="132" spans="1:7" ht="12.75">
      <c r="A132" s="228" t="s">
        <v>371</v>
      </c>
      <c r="B132" s="566">
        <f>Early_Break!A4</f>
      </c>
      <c r="C132" s="234" t="s">
        <v>334</v>
      </c>
      <c r="D132" s="234">
        <v>1</v>
      </c>
      <c r="E132" s="234">
        <f>Early_Break!K4</f>
        <v>0</v>
      </c>
      <c r="F132" s="237">
        <f>Header!K16</f>
        <v>0</v>
      </c>
      <c r="G132" s="569"/>
    </row>
    <row r="133" spans="1:7" ht="12.75">
      <c r="A133" s="228"/>
      <c r="B133" s="567">
        <f>Early_Break!A5</f>
      </c>
      <c r="C133" s="235" t="s">
        <v>334</v>
      </c>
      <c r="D133" s="235">
        <v>1</v>
      </c>
      <c r="E133" s="235">
        <f>Early_Break!K5</f>
        <v>0</v>
      </c>
      <c r="F133" s="238">
        <f>Header!K16</f>
        <v>0</v>
      </c>
      <c r="G133" s="570"/>
    </row>
    <row r="134" spans="1:7" ht="12.75">
      <c r="A134" s="228"/>
      <c r="B134" s="567">
        <f>Early_Break!A6</f>
      </c>
      <c r="C134" s="235" t="s">
        <v>334</v>
      </c>
      <c r="D134" s="235">
        <v>1</v>
      </c>
      <c r="E134" s="235">
        <f>Early_Break!K6</f>
        <v>0</v>
      </c>
      <c r="F134" s="238">
        <f>Header!K16</f>
        <v>0</v>
      </c>
      <c r="G134" s="570"/>
    </row>
    <row r="135" spans="1:7" ht="13.5" thickBot="1">
      <c r="A135" s="228" t="s">
        <v>372</v>
      </c>
      <c r="B135" s="568">
        <f>Early_Break!A7</f>
      </c>
      <c r="C135" s="236" t="s">
        <v>334</v>
      </c>
      <c r="D135" s="236">
        <v>1</v>
      </c>
      <c r="E135" s="236">
        <f>Early_Break!K7</f>
        <v>0</v>
      </c>
      <c r="F135" s="239">
        <f>Header!K16</f>
        <v>0</v>
      </c>
      <c r="G135" s="571"/>
    </row>
    <row r="136" spans="1:7" ht="12.75">
      <c r="A136" s="228" t="s">
        <v>373</v>
      </c>
      <c r="B136" s="580">
        <f>'QC-QA_Acpt'!A4</f>
      </c>
      <c r="C136" s="417" t="s">
        <v>334</v>
      </c>
      <c r="D136" s="417">
        <v>1</v>
      </c>
      <c r="E136" s="417">
        <f>'QC-QA_Acpt'!Y4</f>
        <v>0</v>
      </c>
      <c r="F136" s="240">
        <f>Header!K16</f>
        <v>0</v>
      </c>
      <c r="G136" s="582"/>
    </row>
    <row r="137" spans="1:7" ht="12.75">
      <c r="A137" s="228"/>
      <c r="B137" s="567">
        <f>'QC-QA_Acpt'!A5</f>
      </c>
      <c r="C137" s="235" t="s">
        <v>334</v>
      </c>
      <c r="D137" s="235">
        <v>1</v>
      </c>
      <c r="E137" s="235">
        <f>'QC-QA_Acpt'!Y5</f>
        <v>0</v>
      </c>
      <c r="F137" s="238">
        <f>Header!K16</f>
        <v>0</v>
      </c>
      <c r="G137" s="570"/>
    </row>
    <row r="138" spans="1:7" ht="12.75">
      <c r="A138" s="228"/>
      <c r="B138" s="567">
        <f>'QC-QA_Acpt'!A6</f>
      </c>
      <c r="C138" s="235" t="s">
        <v>334</v>
      </c>
      <c r="D138" s="235">
        <v>1</v>
      </c>
      <c r="E138" s="235">
        <f>'QC-QA_Acpt'!Y6</f>
        <v>0</v>
      </c>
      <c r="F138" s="238">
        <f>Header!K16</f>
        <v>0</v>
      </c>
      <c r="G138" s="570"/>
    </row>
    <row r="139" spans="1:7" ht="12.75">
      <c r="A139" s="228"/>
      <c r="B139" s="567">
        <f>'QC-QA_Acpt'!A7</f>
      </c>
      <c r="C139" s="235" t="s">
        <v>334</v>
      </c>
      <c r="D139" s="235">
        <v>1</v>
      </c>
      <c r="E139" s="235">
        <f>'QC-QA_Acpt'!Y7</f>
        <v>0</v>
      </c>
      <c r="F139" s="238">
        <f>Header!K16</f>
        <v>0</v>
      </c>
      <c r="G139" s="570"/>
    </row>
    <row r="140" spans="1:7" ht="12.75">
      <c r="A140" s="228" t="s">
        <v>374</v>
      </c>
      <c r="B140" s="567">
        <f>'QC-QA_Acpt'!A8</f>
      </c>
      <c r="C140" s="235" t="s">
        <v>334</v>
      </c>
      <c r="D140" s="235">
        <v>1</v>
      </c>
      <c r="E140" s="235">
        <f>'QC-QA_Acpt'!Y8</f>
        <v>0</v>
      </c>
      <c r="F140" s="238">
        <f>Header!K16</f>
        <v>0</v>
      </c>
      <c r="G140" s="570"/>
    </row>
    <row r="141" spans="2:7" ht="12.75">
      <c r="B141" s="581"/>
      <c r="C141" s="520"/>
      <c r="D141" s="520"/>
      <c r="E141" s="520"/>
      <c r="F141" s="519"/>
      <c r="G141" s="583"/>
    </row>
  </sheetData>
  <sheetProtection/>
  <printOptions/>
  <pageMargins left="0.4" right="0.26" top="1" bottom="1" header="0.5" footer="0.5"/>
  <pageSetup fitToHeight="0" fitToWidth="1" horizontalDpi="600" verticalDpi="600" orientation="portrait" paperSize="17" scale="70" r:id="rId3"/>
  <headerFooter alignWithMargins="0">
    <oddHeader>&amp;C&amp;F</oddHeader>
    <oddFooter>&amp;CPage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4">
    <tabColor indexed="45"/>
    <pageSetUpPr fitToPage="1"/>
  </sheetPr>
  <dimension ref="A1:H48"/>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H48"/>
    </sheetView>
  </sheetViews>
  <sheetFormatPr defaultColWidth="9.140625" defaultRowHeight="12.75"/>
  <cols>
    <col min="1" max="1" width="45.7109375" style="0" customWidth="1"/>
    <col min="2" max="2" width="21.7109375" style="0" customWidth="1"/>
    <col min="3" max="3" width="16.421875" style="0" customWidth="1"/>
    <col min="4" max="4" width="15.421875" style="0" customWidth="1"/>
    <col min="5" max="6" width="13.7109375" style="0" customWidth="1"/>
    <col min="7" max="7" width="16.7109375" style="0" customWidth="1"/>
    <col min="8" max="8" width="17.7109375" style="0" customWidth="1"/>
  </cols>
  <sheetData>
    <row r="1" spans="1:8" s="115" customFormat="1" ht="12.75" customHeight="1">
      <c r="A1" s="226" t="s">
        <v>559</v>
      </c>
      <c r="B1" s="87"/>
      <c r="C1" s="87"/>
      <c r="D1" s="87"/>
      <c r="E1" s="90" t="s">
        <v>136</v>
      </c>
      <c r="F1" s="90" t="s">
        <v>136</v>
      </c>
      <c r="G1" s="90" t="s">
        <v>170</v>
      </c>
      <c r="H1" s="87"/>
    </row>
    <row r="2" spans="1:8" s="115" customFormat="1" ht="12.75" customHeight="1">
      <c r="A2" s="226" t="s">
        <v>545</v>
      </c>
      <c r="B2" s="120" t="s">
        <v>130</v>
      </c>
      <c r="C2" s="120" t="s">
        <v>130</v>
      </c>
      <c r="D2" s="120" t="s">
        <v>130</v>
      </c>
      <c r="E2" s="120" t="s">
        <v>130</v>
      </c>
      <c r="F2" s="120" t="s">
        <v>130</v>
      </c>
      <c r="G2" s="120" t="s">
        <v>130</v>
      </c>
      <c r="H2" s="120" t="s">
        <v>130</v>
      </c>
    </row>
    <row r="3" spans="1:8" s="104" customFormat="1" ht="12.75" customHeight="1" thickBot="1">
      <c r="A3" s="226" t="s">
        <v>546</v>
      </c>
      <c r="B3" s="208" t="s">
        <v>89</v>
      </c>
      <c r="C3" s="208" t="s">
        <v>118</v>
      </c>
      <c r="D3" s="208" t="s">
        <v>119</v>
      </c>
      <c r="E3" s="86" t="s">
        <v>96</v>
      </c>
      <c r="F3" s="86" t="s">
        <v>131</v>
      </c>
      <c r="G3" s="86" t="s">
        <v>110</v>
      </c>
      <c r="H3" s="86" t="s">
        <v>109</v>
      </c>
    </row>
    <row r="4" spans="1:8" s="130" customFormat="1" ht="72.75" thickBot="1">
      <c r="A4" s="249" t="s">
        <v>547</v>
      </c>
      <c r="B4" s="426" t="s">
        <v>536</v>
      </c>
      <c r="C4" s="433"/>
      <c r="D4" s="446"/>
      <c r="E4" s="445"/>
      <c r="F4" s="139"/>
      <c r="G4" s="161"/>
      <c r="H4" s="129"/>
    </row>
    <row r="5" spans="1:8" s="115" customFormat="1" ht="84.75" customHeight="1" thickBot="1">
      <c r="A5" s="249" t="s">
        <v>548</v>
      </c>
      <c r="B5" s="423" t="s">
        <v>535</v>
      </c>
      <c r="C5" s="430"/>
      <c r="D5" s="430"/>
      <c r="E5" s="132" t="s">
        <v>328</v>
      </c>
      <c r="F5" s="143" t="s">
        <v>612</v>
      </c>
      <c r="G5" s="91" t="s">
        <v>171</v>
      </c>
      <c r="H5" s="62"/>
    </row>
    <row r="6" spans="1:8" ht="39" customHeight="1" thickBot="1">
      <c r="A6" s="225" t="s">
        <v>549</v>
      </c>
      <c r="B6" s="108" t="s">
        <v>56</v>
      </c>
      <c r="C6" s="135" t="s">
        <v>66</v>
      </c>
      <c r="D6" s="135" t="s">
        <v>417</v>
      </c>
      <c r="E6" s="180" t="s">
        <v>551</v>
      </c>
      <c r="F6" s="180" t="s">
        <v>550</v>
      </c>
      <c r="G6" s="136" t="s">
        <v>420</v>
      </c>
      <c r="H6" s="135" t="s">
        <v>541</v>
      </c>
    </row>
    <row r="7" spans="1:8" s="104" customFormat="1" ht="26.25" thickBot="1">
      <c r="A7" s="227" t="s">
        <v>552</v>
      </c>
      <c r="B7" s="526" t="s">
        <v>89</v>
      </c>
      <c r="C7" s="494" t="s">
        <v>118</v>
      </c>
      <c r="D7" s="494" t="s">
        <v>119</v>
      </c>
      <c r="E7" s="494" t="s">
        <v>96</v>
      </c>
      <c r="F7" s="494" t="s">
        <v>131</v>
      </c>
      <c r="G7" s="494" t="s">
        <v>110</v>
      </c>
      <c r="H7" s="527" t="s">
        <v>109</v>
      </c>
    </row>
    <row r="8" spans="1:8" ht="12.75">
      <c r="A8" s="230" t="s">
        <v>369</v>
      </c>
      <c r="B8" s="566">
        <f>'Start-Up'!A4</f>
      </c>
      <c r="C8" s="234" t="s">
        <v>331</v>
      </c>
      <c r="D8" s="234">
        <v>1</v>
      </c>
      <c r="E8" s="396" t="s">
        <v>193</v>
      </c>
      <c r="F8" s="396"/>
      <c r="G8" s="399"/>
      <c r="H8" s="584">
        <f>Header!K16</f>
        <v>0</v>
      </c>
    </row>
    <row r="9" spans="1:8" ht="12.75">
      <c r="A9" s="230"/>
      <c r="B9" s="567">
        <f>'Start-Up'!A5</f>
      </c>
      <c r="C9" s="235" t="s">
        <v>331</v>
      </c>
      <c r="D9" s="235">
        <v>1</v>
      </c>
      <c r="E9" s="397" t="s">
        <v>193</v>
      </c>
      <c r="F9" s="397"/>
      <c r="G9" s="400"/>
      <c r="H9" s="585">
        <f>Header!K16</f>
        <v>0</v>
      </c>
    </row>
    <row r="10" spans="1:8" ht="12.75">
      <c r="A10" s="230"/>
      <c r="B10" s="567">
        <f>'Start-Up'!A6</f>
      </c>
      <c r="C10" s="235" t="s">
        <v>331</v>
      </c>
      <c r="D10" s="235">
        <v>1</v>
      </c>
      <c r="E10" s="397" t="s">
        <v>193</v>
      </c>
      <c r="F10" s="397"/>
      <c r="G10" s="400"/>
      <c r="H10" s="585">
        <f>Header!K16</f>
        <v>0</v>
      </c>
    </row>
    <row r="11" spans="1:8" ht="12.75">
      <c r="A11" s="230"/>
      <c r="B11" s="567">
        <f>'Start-Up'!A7</f>
      </c>
      <c r="C11" s="235" t="s">
        <v>331</v>
      </c>
      <c r="D11" s="235">
        <v>1</v>
      </c>
      <c r="E11" s="397" t="s">
        <v>193</v>
      </c>
      <c r="F11" s="397"/>
      <c r="G11" s="400"/>
      <c r="H11" s="585">
        <f>Header!K16</f>
        <v>0</v>
      </c>
    </row>
    <row r="12" spans="1:8" ht="12.75">
      <c r="A12" s="230"/>
      <c r="B12" s="567">
        <f>'Start-Up'!A8</f>
      </c>
      <c r="C12" s="235" t="s">
        <v>331</v>
      </c>
      <c r="D12" s="235">
        <v>1</v>
      </c>
      <c r="E12" s="397" t="s">
        <v>193</v>
      </c>
      <c r="F12" s="397"/>
      <c r="G12" s="400"/>
      <c r="H12" s="585">
        <f>Header!K16</f>
        <v>0</v>
      </c>
    </row>
    <row r="13" spans="1:8" ht="12.75">
      <c r="A13" s="230"/>
      <c r="B13" s="567">
        <f>'Start-Up'!A9</f>
      </c>
      <c r="C13" s="235" t="s">
        <v>331</v>
      </c>
      <c r="D13" s="235">
        <v>1</v>
      </c>
      <c r="E13" s="397" t="s">
        <v>193</v>
      </c>
      <c r="F13" s="397"/>
      <c r="G13" s="400"/>
      <c r="H13" s="585">
        <f>Header!K16</f>
        <v>0</v>
      </c>
    </row>
    <row r="14" spans="1:8" ht="12.75">
      <c r="A14" s="230"/>
      <c r="B14" s="567">
        <f>'Start-Up'!A10</f>
      </c>
      <c r="C14" s="235" t="s">
        <v>331</v>
      </c>
      <c r="D14" s="235">
        <v>1</v>
      </c>
      <c r="E14" s="397" t="s">
        <v>193</v>
      </c>
      <c r="F14" s="397"/>
      <c r="G14" s="400"/>
      <c r="H14" s="585">
        <f>Header!K16</f>
        <v>0</v>
      </c>
    </row>
    <row r="15" spans="1:8" ht="12.75">
      <c r="A15" s="230"/>
      <c r="B15" s="567">
        <f>'Start-Up'!A11</f>
      </c>
      <c r="C15" s="235" t="s">
        <v>331</v>
      </c>
      <c r="D15" s="235">
        <v>1</v>
      </c>
      <c r="E15" s="397" t="s">
        <v>193</v>
      </c>
      <c r="F15" s="397"/>
      <c r="G15" s="400"/>
      <c r="H15" s="585">
        <f>Header!K16</f>
        <v>0</v>
      </c>
    </row>
    <row r="16" spans="1:8" ht="12.75">
      <c r="A16" s="230"/>
      <c r="B16" s="567">
        <f>'Start-Up'!A12</f>
      </c>
      <c r="C16" s="235" t="s">
        <v>331</v>
      </c>
      <c r="D16" s="235">
        <v>1</v>
      </c>
      <c r="E16" s="397" t="s">
        <v>193</v>
      </c>
      <c r="F16" s="397"/>
      <c r="G16" s="400"/>
      <c r="H16" s="585">
        <f>Header!K16</f>
        <v>0</v>
      </c>
    </row>
    <row r="17" spans="1:8" ht="12.75">
      <c r="A17" s="230"/>
      <c r="B17" s="567">
        <f>'Start-Up'!A13</f>
      </c>
      <c r="C17" s="235" t="s">
        <v>331</v>
      </c>
      <c r="D17" s="235">
        <v>1</v>
      </c>
      <c r="E17" s="397" t="s">
        <v>193</v>
      </c>
      <c r="F17" s="397"/>
      <c r="G17" s="400"/>
      <c r="H17" s="585">
        <f>Header!K16</f>
        <v>0</v>
      </c>
    </row>
    <row r="18" spans="1:8" ht="12.75">
      <c r="A18" s="230"/>
      <c r="B18" s="567">
        <f>'Start-Up'!A14</f>
      </c>
      <c r="C18" s="235" t="s">
        <v>331</v>
      </c>
      <c r="D18" s="235">
        <v>1</v>
      </c>
      <c r="E18" s="397" t="s">
        <v>193</v>
      </c>
      <c r="F18" s="397"/>
      <c r="G18" s="400"/>
      <c r="H18" s="585">
        <f>Header!K16</f>
        <v>0</v>
      </c>
    </row>
    <row r="19" spans="1:8" ht="12.75">
      <c r="A19" s="230"/>
      <c r="B19" s="567">
        <f>'Start-Up'!A15</f>
      </c>
      <c r="C19" s="235" t="s">
        <v>331</v>
      </c>
      <c r="D19" s="235">
        <v>1</v>
      </c>
      <c r="E19" s="397" t="s">
        <v>193</v>
      </c>
      <c r="F19" s="397"/>
      <c r="G19" s="400"/>
      <c r="H19" s="585">
        <f>Header!K16</f>
        <v>0</v>
      </c>
    </row>
    <row r="20" spans="1:8" ht="12.75">
      <c r="A20" s="230"/>
      <c r="B20" s="567">
        <f>'Start-Up'!A16</f>
      </c>
      <c r="C20" s="235" t="s">
        <v>331</v>
      </c>
      <c r="D20" s="235">
        <v>1</v>
      </c>
      <c r="E20" s="397" t="s">
        <v>193</v>
      </c>
      <c r="F20" s="397"/>
      <c r="G20" s="400"/>
      <c r="H20" s="585">
        <f>Header!K16</f>
        <v>0</v>
      </c>
    </row>
    <row r="21" spans="1:8" ht="12.75">
      <c r="A21" s="230"/>
      <c r="B21" s="567">
        <f>'Start-Up'!A17</f>
      </c>
      <c r="C21" s="235" t="s">
        <v>331</v>
      </c>
      <c r="D21" s="235">
        <v>1</v>
      </c>
      <c r="E21" s="397" t="s">
        <v>193</v>
      </c>
      <c r="F21" s="397"/>
      <c r="G21" s="400"/>
      <c r="H21" s="585">
        <f>Header!K16</f>
        <v>0</v>
      </c>
    </row>
    <row r="22" spans="1:8" ht="12.75">
      <c r="A22" s="230"/>
      <c r="B22" s="567">
        <f>'Start-Up'!A18</f>
      </c>
      <c r="C22" s="235" t="s">
        <v>331</v>
      </c>
      <c r="D22" s="235">
        <v>1</v>
      </c>
      <c r="E22" s="397" t="s">
        <v>193</v>
      </c>
      <c r="F22" s="397"/>
      <c r="G22" s="400"/>
      <c r="H22" s="585">
        <f>Header!K16</f>
        <v>0</v>
      </c>
    </row>
    <row r="23" spans="1:8" ht="12.75">
      <c r="A23" s="230"/>
      <c r="B23" s="567">
        <f>'Start-Up'!A19</f>
      </c>
      <c r="C23" s="235" t="s">
        <v>331</v>
      </c>
      <c r="D23" s="235">
        <v>1</v>
      </c>
      <c r="E23" s="397" t="s">
        <v>193</v>
      </c>
      <c r="F23" s="397"/>
      <c r="G23" s="400"/>
      <c r="H23" s="585">
        <f>Header!K16</f>
        <v>0</v>
      </c>
    </row>
    <row r="24" spans="1:8" ht="12.75">
      <c r="A24" s="230"/>
      <c r="B24" s="567">
        <f>'Start-Up'!A20</f>
      </c>
      <c r="C24" s="235" t="s">
        <v>331</v>
      </c>
      <c r="D24" s="235">
        <v>1</v>
      </c>
      <c r="E24" s="397" t="s">
        <v>193</v>
      </c>
      <c r="F24" s="397"/>
      <c r="G24" s="400"/>
      <c r="H24" s="585">
        <f>Header!K16</f>
        <v>0</v>
      </c>
    </row>
    <row r="25" spans="1:8" ht="12.75">
      <c r="A25" s="230"/>
      <c r="B25" s="567">
        <f>'Start-Up'!A21</f>
      </c>
      <c r="C25" s="235" t="s">
        <v>331</v>
      </c>
      <c r="D25" s="235">
        <v>1</v>
      </c>
      <c r="E25" s="397" t="s">
        <v>193</v>
      </c>
      <c r="F25" s="397"/>
      <c r="G25" s="400"/>
      <c r="H25" s="585">
        <f>Header!K16</f>
        <v>0</v>
      </c>
    </row>
    <row r="26" spans="1:8" ht="12.75">
      <c r="A26" s="230"/>
      <c r="B26" s="567">
        <f>'Start-Up'!A22</f>
      </c>
      <c r="C26" s="235" t="s">
        <v>331</v>
      </c>
      <c r="D26" s="235">
        <v>1</v>
      </c>
      <c r="E26" s="397" t="s">
        <v>193</v>
      </c>
      <c r="F26" s="397"/>
      <c r="G26" s="400"/>
      <c r="H26" s="585">
        <f>Header!K16</f>
        <v>0</v>
      </c>
    </row>
    <row r="27" spans="1:8" ht="12.75">
      <c r="A27" s="230"/>
      <c r="B27" s="567">
        <f>'Start-Up'!A23</f>
      </c>
      <c r="C27" s="235" t="s">
        <v>331</v>
      </c>
      <c r="D27" s="235">
        <v>1</v>
      </c>
      <c r="E27" s="397" t="s">
        <v>193</v>
      </c>
      <c r="F27" s="397"/>
      <c r="G27" s="400"/>
      <c r="H27" s="585">
        <f>Header!K16</f>
        <v>0</v>
      </c>
    </row>
    <row r="28" spans="1:8" ht="12.75">
      <c r="A28" s="230"/>
      <c r="B28" s="567">
        <f>'Start-Up'!A24</f>
      </c>
      <c r="C28" s="235" t="s">
        <v>331</v>
      </c>
      <c r="D28" s="235">
        <v>1</v>
      </c>
      <c r="E28" s="397" t="s">
        <v>193</v>
      </c>
      <c r="F28" s="397"/>
      <c r="G28" s="400"/>
      <c r="H28" s="585">
        <f>Header!K16</f>
        <v>0</v>
      </c>
    </row>
    <row r="29" spans="1:8" ht="12.75">
      <c r="A29" s="230"/>
      <c r="B29" s="567">
        <f>'Start-Up'!A25</f>
      </c>
      <c r="C29" s="235" t="s">
        <v>331</v>
      </c>
      <c r="D29" s="235">
        <v>1</v>
      </c>
      <c r="E29" s="397" t="s">
        <v>193</v>
      </c>
      <c r="F29" s="397"/>
      <c r="G29" s="400"/>
      <c r="H29" s="585">
        <f>Header!K16</f>
        <v>0</v>
      </c>
    </row>
    <row r="30" spans="1:8" ht="12.75">
      <c r="A30" s="230"/>
      <c r="B30" s="567">
        <f>'Start-Up'!A26</f>
      </c>
      <c r="C30" s="235" t="s">
        <v>331</v>
      </c>
      <c r="D30" s="235">
        <v>1</v>
      </c>
      <c r="E30" s="397" t="s">
        <v>193</v>
      </c>
      <c r="F30" s="397"/>
      <c r="G30" s="400"/>
      <c r="H30" s="585">
        <f>Header!K16</f>
        <v>0</v>
      </c>
    </row>
    <row r="31" spans="1:8" ht="12.75">
      <c r="A31" s="230"/>
      <c r="B31" s="567">
        <f>'Start-Up'!A27</f>
      </c>
      <c r="C31" s="235" t="s">
        <v>331</v>
      </c>
      <c r="D31" s="235">
        <v>1</v>
      </c>
      <c r="E31" s="397" t="s">
        <v>193</v>
      </c>
      <c r="F31" s="397"/>
      <c r="G31" s="400"/>
      <c r="H31" s="585">
        <f>Header!K16</f>
        <v>0</v>
      </c>
    </row>
    <row r="32" spans="1:8" ht="12.75">
      <c r="A32" s="230"/>
      <c r="B32" s="567">
        <f>'Start-Up'!A28</f>
      </c>
      <c r="C32" s="235" t="s">
        <v>331</v>
      </c>
      <c r="D32" s="235">
        <v>1</v>
      </c>
      <c r="E32" s="397" t="s">
        <v>193</v>
      </c>
      <c r="F32" s="397"/>
      <c r="G32" s="400"/>
      <c r="H32" s="585">
        <f>Header!K16</f>
        <v>0</v>
      </c>
    </row>
    <row r="33" spans="1:8" ht="13.5" thickBot="1">
      <c r="A33" s="230" t="s">
        <v>370</v>
      </c>
      <c r="B33" s="568">
        <f>'Start-Up'!A29</f>
      </c>
      <c r="C33" s="236" t="s">
        <v>331</v>
      </c>
      <c r="D33" s="236">
        <v>1</v>
      </c>
      <c r="E33" s="398" t="s">
        <v>193</v>
      </c>
      <c r="F33" s="398"/>
      <c r="G33" s="401"/>
      <c r="H33" s="586">
        <f>Header!K16</f>
        <v>0</v>
      </c>
    </row>
    <row r="34" spans="1:8" ht="12.75">
      <c r="A34" s="230" t="s">
        <v>371</v>
      </c>
      <c r="B34" s="566">
        <f>Early_Break!A4</f>
      </c>
      <c r="C34" s="234" t="s">
        <v>334</v>
      </c>
      <c r="D34" s="234">
        <v>1</v>
      </c>
      <c r="E34" s="396" t="s">
        <v>193</v>
      </c>
      <c r="F34" s="396"/>
      <c r="G34" s="399"/>
      <c r="H34" s="584">
        <f>Header!K16</f>
        <v>0</v>
      </c>
    </row>
    <row r="35" spans="1:8" ht="12.75">
      <c r="A35" s="230"/>
      <c r="B35" s="567">
        <f>Early_Break!A5</f>
      </c>
      <c r="C35" s="235" t="s">
        <v>334</v>
      </c>
      <c r="D35" s="235">
        <v>1</v>
      </c>
      <c r="E35" s="397" t="s">
        <v>193</v>
      </c>
      <c r="F35" s="397"/>
      <c r="G35" s="400"/>
      <c r="H35" s="585">
        <f>Header!K16</f>
        <v>0</v>
      </c>
    </row>
    <row r="36" spans="1:8" ht="12.75">
      <c r="A36" s="230"/>
      <c r="B36" s="567">
        <f>Early_Break!A6</f>
      </c>
      <c r="C36" s="235" t="s">
        <v>334</v>
      </c>
      <c r="D36" s="235">
        <v>1</v>
      </c>
      <c r="E36" s="397" t="s">
        <v>193</v>
      </c>
      <c r="F36" s="397"/>
      <c r="G36" s="400"/>
      <c r="H36" s="585">
        <f>Header!K16</f>
        <v>0</v>
      </c>
    </row>
    <row r="37" spans="1:8" ht="13.5" thickBot="1">
      <c r="A37" s="230" t="s">
        <v>372</v>
      </c>
      <c r="B37" s="568">
        <f>Early_Break!A7</f>
      </c>
      <c r="C37" s="236" t="s">
        <v>334</v>
      </c>
      <c r="D37" s="236">
        <v>1</v>
      </c>
      <c r="E37" s="398" t="s">
        <v>193</v>
      </c>
      <c r="F37" s="398"/>
      <c r="G37" s="401"/>
      <c r="H37" s="586">
        <f>Header!K16</f>
        <v>0</v>
      </c>
    </row>
    <row r="38" spans="1:8" ht="12.75">
      <c r="A38" s="233" t="s">
        <v>429</v>
      </c>
      <c r="B38" s="580">
        <f>'QC-QA_Acpt'!A4</f>
      </c>
      <c r="C38" s="417" t="s">
        <v>331</v>
      </c>
      <c r="D38" s="417">
        <v>1</v>
      </c>
      <c r="E38" s="418" t="s">
        <v>193</v>
      </c>
      <c r="F38" s="418"/>
      <c r="G38" s="419"/>
      <c r="H38" s="587">
        <f>Header!K16</f>
        <v>0</v>
      </c>
    </row>
    <row r="39" spans="1:8" ht="12.75">
      <c r="A39" s="230"/>
      <c r="B39" s="567">
        <f>'QC-QA_Acpt'!A5</f>
      </c>
      <c r="C39" s="235" t="s">
        <v>331</v>
      </c>
      <c r="D39" s="235">
        <v>1</v>
      </c>
      <c r="E39" s="397" t="s">
        <v>193</v>
      </c>
      <c r="F39" s="397"/>
      <c r="G39" s="400"/>
      <c r="H39" s="585">
        <f>Header!K16</f>
        <v>0</v>
      </c>
    </row>
    <row r="40" spans="1:8" ht="12.75">
      <c r="A40" s="230"/>
      <c r="B40" s="567">
        <f>'QC-QA_Acpt'!A6</f>
      </c>
      <c r="C40" s="235" t="s">
        <v>331</v>
      </c>
      <c r="D40" s="235">
        <v>1</v>
      </c>
      <c r="E40" s="397" t="s">
        <v>193</v>
      </c>
      <c r="F40" s="397"/>
      <c r="G40" s="400"/>
      <c r="H40" s="585">
        <f>Header!K16</f>
        <v>0</v>
      </c>
    </row>
    <row r="41" spans="1:8" ht="12.75">
      <c r="A41" s="230"/>
      <c r="B41" s="567">
        <f>'QC-QA_Acpt'!A7</f>
      </c>
      <c r="C41" s="235" t="s">
        <v>331</v>
      </c>
      <c r="D41" s="235">
        <v>1</v>
      </c>
      <c r="E41" s="397" t="s">
        <v>193</v>
      </c>
      <c r="F41" s="397"/>
      <c r="G41" s="400"/>
      <c r="H41" s="585">
        <f>Header!K16</f>
        <v>0</v>
      </c>
    </row>
    <row r="42" spans="1:8" ht="13.5" thickBot="1">
      <c r="A42" s="233" t="s">
        <v>430</v>
      </c>
      <c r="B42" s="568">
        <f>'QC-QA_Acpt'!A8</f>
      </c>
      <c r="C42" s="236" t="s">
        <v>331</v>
      </c>
      <c r="D42" s="236">
        <v>1</v>
      </c>
      <c r="E42" s="398" t="s">
        <v>193</v>
      </c>
      <c r="F42" s="398"/>
      <c r="G42" s="401"/>
      <c r="H42" s="586">
        <f>Header!K16</f>
        <v>0</v>
      </c>
    </row>
    <row r="43" spans="1:8" ht="12.75">
      <c r="A43" s="233" t="s">
        <v>431</v>
      </c>
      <c r="B43" s="566">
        <f>'QC-QA_Acpt'!A4</f>
      </c>
      <c r="C43" s="234" t="s">
        <v>334</v>
      </c>
      <c r="D43" s="234">
        <v>1</v>
      </c>
      <c r="E43" s="396" t="s">
        <v>193</v>
      </c>
      <c r="F43" s="396"/>
      <c r="G43" s="399"/>
      <c r="H43" s="584">
        <f>Header!K16</f>
        <v>0</v>
      </c>
    </row>
    <row r="44" spans="1:8" ht="12.75">
      <c r="A44" s="230"/>
      <c r="B44" s="567">
        <f>'QC-QA_Acpt'!A5</f>
      </c>
      <c r="C44" s="235" t="s">
        <v>334</v>
      </c>
      <c r="D44" s="235">
        <v>1</v>
      </c>
      <c r="E44" s="397" t="s">
        <v>193</v>
      </c>
      <c r="F44" s="397"/>
      <c r="G44" s="400"/>
      <c r="H44" s="585">
        <f>Header!K16</f>
        <v>0</v>
      </c>
    </row>
    <row r="45" spans="1:8" ht="12.75">
      <c r="A45" s="230"/>
      <c r="B45" s="567">
        <f>'QC-QA_Acpt'!A6</f>
      </c>
      <c r="C45" s="235" t="s">
        <v>334</v>
      </c>
      <c r="D45" s="235">
        <v>1</v>
      </c>
      <c r="E45" s="397" t="s">
        <v>193</v>
      </c>
      <c r="F45" s="397"/>
      <c r="G45" s="400"/>
      <c r="H45" s="585">
        <f>Header!K16</f>
        <v>0</v>
      </c>
    </row>
    <row r="46" spans="1:8" ht="12.75">
      <c r="A46" s="230"/>
      <c r="B46" s="567">
        <f>'QC-QA_Acpt'!A7</f>
      </c>
      <c r="C46" s="235" t="s">
        <v>334</v>
      </c>
      <c r="D46" s="235">
        <v>1</v>
      </c>
      <c r="E46" s="397" t="s">
        <v>193</v>
      </c>
      <c r="F46" s="397"/>
      <c r="G46" s="400"/>
      <c r="H46" s="585">
        <f>Header!K16</f>
        <v>0</v>
      </c>
    </row>
    <row r="47" spans="1:8" ht="12.75">
      <c r="A47" s="233" t="s">
        <v>432</v>
      </c>
      <c r="B47" s="567">
        <f>'QC-QA_Acpt'!A8</f>
      </c>
      <c r="C47" s="235" t="s">
        <v>334</v>
      </c>
      <c r="D47" s="235">
        <v>1</v>
      </c>
      <c r="E47" s="397" t="s">
        <v>193</v>
      </c>
      <c r="F47" s="397"/>
      <c r="G47" s="400"/>
      <c r="H47" s="585">
        <f>Header!K16</f>
        <v>0</v>
      </c>
    </row>
    <row r="48" spans="2:8" ht="12.75">
      <c r="B48" s="581"/>
      <c r="C48" s="520"/>
      <c r="D48" s="520"/>
      <c r="E48" s="521"/>
      <c r="F48" s="521"/>
      <c r="G48" s="518"/>
      <c r="H48" s="588"/>
    </row>
  </sheetData>
  <sheetProtection/>
  <printOptions/>
  <pageMargins left="0.4" right="0.26" top="1" bottom="1" header="0.5" footer="0.5"/>
  <pageSetup fitToHeight="0" fitToWidth="1" horizontalDpi="600" verticalDpi="600" orientation="portrait" paperSize="17" scale="83" r:id="rId3"/>
  <headerFooter alignWithMargins="0">
    <oddHeader>&amp;C&amp;F</oddHeader>
    <oddFooter>&amp;CPage &amp;P of &amp;N</oddFooter>
  </headerFooter>
  <legacyDrawing r:id="rId2"/>
</worksheet>
</file>

<file path=xl/worksheets/sheet14.xml><?xml version="1.0" encoding="utf-8"?>
<worksheet xmlns="http://schemas.openxmlformats.org/spreadsheetml/2006/main" xmlns:r="http://schemas.openxmlformats.org/officeDocument/2006/relationships">
  <sheetPr codeName="Sheet15">
    <tabColor indexed="45"/>
    <pageSetUpPr fitToPage="1"/>
  </sheetPr>
  <dimension ref="A1:L986"/>
  <sheetViews>
    <sheetView zoomScale="75" zoomScaleNormal="75" zoomScalePageLayoutView="0" workbookViewId="0" topLeftCell="B1">
      <pane ySplit="7" topLeftCell="A8" activePane="bottomLeft" state="frozen"/>
      <selection pane="topLeft" activeCell="A1" sqref="A1"/>
      <selection pane="bottomLeft" activeCell="B8" sqref="B8:I986"/>
    </sheetView>
  </sheetViews>
  <sheetFormatPr defaultColWidth="9.140625" defaultRowHeight="12.75"/>
  <cols>
    <col min="1" max="1" width="45.7109375" style="0" customWidth="1"/>
    <col min="2" max="2" width="21.28125" style="0" customWidth="1"/>
    <col min="3" max="3" width="15.57421875" style="0" customWidth="1"/>
    <col min="4" max="4" width="15.421875" style="0" customWidth="1"/>
    <col min="5" max="5" width="13.7109375" style="0" customWidth="1"/>
    <col min="6" max="6" width="47.28125" style="0" customWidth="1"/>
    <col min="7" max="7" width="44.57421875" style="0" customWidth="1"/>
    <col min="8" max="8" width="17.7109375" style="0" customWidth="1"/>
    <col min="9" max="9" width="16.7109375" style="0" customWidth="1"/>
  </cols>
  <sheetData>
    <row r="1" spans="1:9" ht="12.75">
      <c r="A1" s="226" t="s">
        <v>559</v>
      </c>
      <c r="B1" s="84"/>
      <c r="C1" s="84"/>
      <c r="D1" s="84"/>
      <c r="E1" s="84"/>
      <c r="F1" s="87"/>
      <c r="G1" s="84"/>
      <c r="H1" s="84"/>
      <c r="I1" s="90" t="s">
        <v>170</v>
      </c>
    </row>
    <row r="2" spans="1:9" ht="12.75">
      <c r="A2" s="226" t="s">
        <v>545</v>
      </c>
      <c r="B2" s="88" t="s">
        <v>132</v>
      </c>
      <c r="C2" s="88" t="s">
        <v>132</v>
      </c>
      <c r="D2" s="88" t="s">
        <v>132</v>
      </c>
      <c r="E2" s="88" t="s">
        <v>132</v>
      </c>
      <c r="F2" s="88" t="s">
        <v>132</v>
      </c>
      <c r="G2" s="88" t="s">
        <v>132</v>
      </c>
      <c r="H2" s="88" t="s">
        <v>132</v>
      </c>
      <c r="I2" s="88" t="s">
        <v>132</v>
      </c>
    </row>
    <row r="3" spans="1:9" ht="13.5" thickBot="1">
      <c r="A3" s="226" t="s">
        <v>546</v>
      </c>
      <c r="B3" s="208" t="s">
        <v>89</v>
      </c>
      <c r="C3" s="208" t="s">
        <v>118</v>
      </c>
      <c r="D3" s="208" t="s">
        <v>119</v>
      </c>
      <c r="E3" s="208" t="s">
        <v>133</v>
      </c>
      <c r="F3" s="208" t="s">
        <v>134</v>
      </c>
      <c r="G3" s="208" t="s">
        <v>135</v>
      </c>
      <c r="H3" s="86" t="s">
        <v>109</v>
      </c>
      <c r="I3" s="86" t="s">
        <v>110</v>
      </c>
    </row>
    <row r="4" spans="1:9" ht="183.75" customHeight="1" thickBot="1">
      <c r="A4" s="249" t="s">
        <v>547</v>
      </c>
      <c r="B4" s="426" t="s">
        <v>536</v>
      </c>
      <c r="C4" s="443"/>
      <c r="D4" s="443"/>
      <c r="E4" s="444"/>
      <c r="F4" s="505" t="s">
        <v>736</v>
      </c>
      <c r="G4" s="447" t="s">
        <v>610</v>
      </c>
      <c r="H4" s="261"/>
      <c r="I4" s="61"/>
    </row>
    <row r="5" spans="1:9" ht="36.75" thickBot="1">
      <c r="A5" s="249" t="s">
        <v>548</v>
      </c>
      <c r="B5" s="423" t="s">
        <v>535</v>
      </c>
      <c r="C5" s="429"/>
      <c r="D5" s="429"/>
      <c r="E5" s="429"/>
      <c r="F5" s="260" t="s">
        <v>383</v>
      </c>
      <c r="G5" s="260" t="s">
        <v>384</v>
      </c>
      <c r="H5" s="78"/>
      <c r="I5" s="91" t="s">
        <v>171</v>
      </c>
    </row>
    <row r="6" spans="1:9" ht="39" thickBot="1">
      <c r="A6" s="225" t="s">
        <v>549</v>
      </c>
      <c r="B6" s="108" t="s">
        <v>56</v>
      </c>
      <c r="C6" s="108" t="s">
        <v>66</v>
      </c>
      <c r="D6" s="108" t="s">
        <v>417</v>
      </c>
      <c r="E6" s="108" t="s">
        <v>542</v>
      </c>
      <c r="F6" s="108" t="s">
        <v>543</v>
      </c>
      <c r="G6" s="108" t="s">
        <v>544</v>
      </c>
      <c r="H6" s="135" t="s">
        <v>541</v>
      </c>
      <c r="I6" s="136" t="s">
        <v>420</v>
      </c>
    </row>
    <row r="7" spans="1:9" ht="26.25" thickBot="1">
      <c r="A7" s="227" t="s">
        <v>552</v>
      </c>
      <c r="B7" s="526" t="s">
        <v>89</v>
      </c>
      <c r="C7" s="494" t="s">
        <v>118</v>
      </c>
      <c r="D7" s="494" t="s">
        <v>119</v>
      </c>
      <c r="E7" s="494" t="s">
        <v>133</v>
      </c>
      <c r="F7" s="494" t="s">
        <v>134</v>
      </c>
      <c r="G7" s="494" t="s">
        <v>135</v>
      </c>
      <c r="H7" s="494" t="s">
        <v>109</v>
      </c>
      <c r="I7" s="527" t="s">
        <v>110</v>
      </c>
    </row>
    <row r="8" spans="1:9" ht="12.75">
      <c r="A8" s="229" t="s">
        <v>623</v>
      </c>
      <c r="B8" s="566">
        <f>'Start-Up'!A4</f>
      </c>
      <c r="C8" s="234" t="s">
        <v>331</v>
      </c>
      <c r="D8" s="234">
        <v>1</v>
      </c>
      <c r="E8" s="484">
        <v>1</v>
      </c>
      <c r="F8" s="234" t="s">
        <v>193</v>
      </c>
      <c r="G8" s="396">
        <v>0</v>
      </c>
      <c r="H8" s="402">
        <f>Header!K16</f>
        <v>0</v>
      </c>
      <c r="I8" s="569"/>
    </row>
    <row r="9" spans="1:9" ht="12.75">
      <c r="A9" s="228"/>
      <c r="B9" s="567">
        <f>'Start-Up'!A5</f>
      </c>
      <c r="C9" s="235" t="s">
        <v>331</v>
      </c>
      <c r="D9" s="235">
        <v>1</v>
      </c>
      <c r="E9" s="485">
        <v>1</v>
      </c>
      <c r="F9" s="235" t="s">
        <v>193</v>
      </c>
      <c r="G9" s="397">
        <v>0</v>
      </c>
      <c r="H9" s="241">
        <f>Header!K16</f>
        <v>0</v>
      </c>
      <c r="I9" s="570"/>
    </row>
    <row r="10" spans="1:9" ht="12.75">
      <c r="A10" s="228"/>
      <c r="B10" s="567">
        <f>'Start-Up'!A6</f>
      </c>
      <c r="C10" s="235" t="s">
        <v>331</v>
      </c>
      <c r="D10" s="235">
        <v>1</v>
      </c>
      <c r="E10" s="485">
        <v>1</v>
      </c>
      <c r="F10" s="235" t="s">
        <v>193</v>
      </c>
      <c r="G10" s="397">
        <v>0</v>
      </c>
      <c r="H10" s="241">
        <f>Header!K16</f>
        <v>0</v>
      </c>
      <c r="I10" s="570"/>
    </row>
    <row r="11" spans="1:9" ht="12.75">
      <c r="A11" s="228"/>
      <c r="B11" s="567">
        <f>'Start-Up'!A7</f>
      </c>
      <c r="C11" s="235" t="s">
        <v>331</v>
      </c>
      <c r="D11" s="235">
        <v>1</v>
      </c>
      <c r="E11" s="485">
        <v>1</v>
      </c>
      <c r="F11" s="235" t="s">
        <v>193</v>
      </c>
      <c r="G11" s="397">
        <v>0</v>
      </c>
      <c r="H11" s="241">
        <f>Header!K16</f>
        <v>0</v>
      </c>
      <c r="I11" s="570"/>
    </row>
    <row r="12" spans="1:9" ht="12.75">
      <c r="A12" s="228"/>
      <c r="B12" s="567">
        <f>'Start-Up'!A8</f>
      </c>
      <c r="C12" s="235" t="s">
        <v>331</v>
      </c>
      <c r="D12" s="235">
        <v>1</v>
      </c>
      <c r="E12" s="485">
        <v>1</v>
      </c>
      <c r="F12" s="235" t="s">
        <v>193</v>
      </c>
      <c r="G12" s="397">
        <v>0</v>
      </c>
      <c r="H12" s="241">
        <f>Header!K16</f>
        <v>0</v>
      </c>
      <c r="I12" s="570"/>
    </row>
    <row r="13" spans="1:9" ht="12.75">
      <c r="A13" s="228"/>
      <c r="B13" s="567">
        <f>'Start-Up'!A9</f>
      </c>
      <c r="C13" s="235" t="s">
        <v>331</v>
      </c>
      <c r="D13" s="235">
        <v>1</v>
      </c>
      <c r="E13" s="485">
        <v>1</v>
      </c>
      <c r="F13" s="235" t="s">
        <v>193</v>
      </c>
      <c r="G13" s="397">
        <v>0</v>
      </c>
      <c r="H13" s="241">
        <f>Header!K16</f>
        <v>0</v>
      </c>
      <c r="I13" s="570"/>
    </row>
    <row r="14" spans="1:9" ht="12.75">
      <c r="A14" s="228"/>
      <c r="B14" s="567">
        <f>'Start-Up'!A10</f>
      </c>
      <c r="C14" s="235" t="s">
        <v>331</v>
      </c>
      <c r="D14" s="235">
        <v>1</v>
      </c>
      <c r="E14" s="485">
        <v>1</v>
      </c>
      <c r="F14" s="235" t="s">
        <v>193</v>
      </c>
      <c r="G14" s="397">
        <v>0</v>
      </c>
      <c r="H14" s="241">
        <f>Header!K16</f>
        <v>0</v>
      </c>
      <c r="I14" s="570"/>
    </row>
    <row r="15" spans="1:9" ht="12.75">
      <c r="A15" s="228"/>
      <c r="B15" s="567">
        <f>'Start-Up'!A11</f>
      </c>
      <c r="C15" s="235" t="s">
        <v>331</v>
      </c>
      <c r="D15" s="235">
        <v>1</v>
      </c>
      <c r="E15" s="485">
        <v>1</v>
      </c>
      <c r="F15" s="235" t="s">
        <v>193</v>
      </c>
      <c r="G15" s="397">
        <v>0</v>
      </c>
      <c r="H15" s="241">
        <f>Header!K16</f>
        <v>0</v>
      </c>
      <c r="I15" s="570"/>
    </row>
    <row r="16" spans="1:9" ht="12.75">
      <c r="A16" s="228"/>
      <c r="B16" s="567">
        <f>'Start-Up'!A12</f>
      </c>
      <c r="C16" s="235" t="s">
        <v>331</v>
      </c>
      <c r="D16" s="235">
        <v>1</v>
      </c>
      <c r="E16" s="485">
        <v>1</v>
      </c>
      <c r="F16" s="235" t="s">
        <v>193</v>
      </c>
      <c r="G16" s="397">
        <v>0</v>
      </c>
      <c r="H16" s="241">
        <f>Header!K16</f>
        <v>0</v>
      </c>
      <c r="I16" s="570"/>
    </row>
    <row r="17" spans="1:9" ht="12.75">
      <c r="A17" s="228"/>
      <c r="B17" s="567">
        <f>'Start-Up'!A13</f>
      </c>
      <c r="C17" s="235" t="s">
        <v>331</v>
      </c>
      <c r="D17" s="235">
        <v>1</v>
      </c>
      <c r="E17" s="485">
        <v>1</v>
      </c>
      <c r="F17" s="235" t="s">
        <v>193</v>
      </c>
      <c r="G17" s="397">
        <v>0</v>
      </c>
      <c r="H17" s="241">
        <f>Header!K16</f>
        <v>0</v>
      </c>
      <c r="I17" s="570"/>
    </row>
    <row r="18" spans="1:9" ht="12.75">
      <c r="A18" s="228"/>
      <c r="B18" s="567">
        <f>'Start-Up'!A14</f>
      </c>
      <c r="C18" s="235" t="s">
        <v>331</v>
      </c>
      <c r="D18" s="235">
        <v>1</v>
      </c>
      <c r="E18" s="485">
        <v>1</v>
      </c>
      <c r="F18" s="235" t="s">
        <v>193</v>
      </c>
      <c r="G18" s="397">
        <v>0</v>
      </c>
      <c r="H18" s="241">
        <f>Header!K16</f>
        <v>0</v>
      </c>
      <c r="I18" s="570"/>
    </row>
    <row r="19" spans="1:9" ht="12.75">
      <c r="A19" s="228"/>
      <c r="B19" s="567">
        <f>'Start-Up'!A15</f>
      </c>
      <c r="C19" s="235" t="s">
        <v>331</v>
      </c>
      <c r="D19" s="235">
        <v>1</v>
      </c>
      <c r="E19" s="485">
        <v>1</v>
      </c>
      <c r="F19" s="235" t="s">
        <v>193</v>
      </c>
      <c r="G19" s="397">
        <v>0</v>
      </c>
      <c r="H19" s="241">
        <f>Header!K16</f>
        <v>0</v>
      </c>
      <c r="I19" s="570"/>
    </row>
    <row r="20" spans="1:9" ht="12.75">
      <c r="A20" s="228"/>
      <c r="B20" s="567">
        <f>'Start-Up'!A16</f>
      </c>
      <c r="C20" s="235" t="s">
        <v>331</v>
      </c>
      <c r="D20" s="235">
        <v>1</v>
      </c>
      <c r="E20" s="485">
        <v>1</v>
      </c>
      <c r="F20" s="235" t="s">
        <v>193</v>
      </c>
      <c r="G20" s="397">
        <v>0</v>
      </c>
      <c r="H20" s="241">
        <f>Header!K16</f>
        <v>0</v>
      </c>
      <c r="I20" s="570"/>
    </row>
    <row r="21" spans="1:9" ht="12.75">
      <c r="A21" s="228"/>
      <c r="B21" s="567">
        <f>'Start-Up'!A17</f>
      </c>
      <c r="C21" s="235" t="s">
        <v>331</v>
      </c>
      <c r="D21" s="235">
        <v>1</v>
      </c>
      <c r="E21" s="485">
        <v>1</v>
      </c>
      <c r="F21" s="235" t="s">
        <v>193</v>
      </c>
      <c r="G21" s="397">
        <v>0</v>
      </c>
      <c r="H21" s="241">
        <f>Header!K16</f>
        <v>0</v>
      </c>
      <c r="I21" s="570"/>
    </row>
    <row r="22" spans="1:9" ht="12.75">
      <c r="A22" s="228"/>
      <c r="B22" s="567">
        <f>'Start-Up'!A18</f>
      </c>
      <c r="C22" s="235" t="s">
        <v>331</v>
      </c>
      <c r="D22" s="235">
        <v>1</v>
      </c>
      <c r="E22" s="485">
        <v>1</v>
      </c>
      <c r="F22" s="235" t="s">
        <v>193</v>
      </c>
      <c r="G22" s="397">
        <v>0</v>
      </c>
      <c r="H22" s="241">
        <f>Header!K16</f>
        <v>0</v>
      </c>
      <c r="I22" s="570"/>
    </row>
    <row r="23" spans="1:9" ht="12.75">
      <c r="A23" s="228"/>
      <c r="B23" s="567">
        <f>'Start-Up'!A19</f>
      </c>
      <c r="C23" s="235" t="s">
        <v>331</v>
      </c>
      <c r="D23" s="235">
        <v>1</v>
      </c>
      <c r="E23" s="485">
        <v>1</v>
      </c>
      <c r="F23" s="235" t="s">
        <v>193</v>
      </c>
      <c r="G23" s="397">
        <v>0</v>
      </c>
      <c r="H23" s="241">
        <f>Header!K16</f>
        <v>0</v>
      </c>
      <c r="I23" s="570"/>
    </row>
    <row r="24" spans="1:9" ht="12.75">
      <c r="A24" s="228"/>
      <c r="B24" s="567">
        <f>'Start-Up'!A20</f>
      </c>
      <c r="C24" s="235" t="s">
        <v>331</v>
      </c>
      <c r="D24" s="235">
        <v>1</v>
      </c>
      <c r="E24" s="485">
        <v>1</v>
      </c>
      <c r="F24" s="235" t="s">
        <v>193</v>
      </c>
      <c r="G24" s="397">
        <v>0</v>
      </c>
      <c r="H24" s="241">
        <f>Header!K16</f>
        <v>0</v>
      </c>
      <c r="I24" s="570"/>
    </row>
    <row r="25" spans="1:9" ht="12.75">
      <c r="A25" s="228"/>
      <c r="B25" s="567">
        <f>'Start-Up'!A21</f>
      </c>
      <c r="C25" s="235" t="s">
        <v>331</v>
      </c>
      <c r="D25" s="235">
        <v>1</v>
      </c>
      <c r="E25" s="485">
        <v>1</v>
      </c>
      <c r="F25" s="235" t="s">
        <v>193</v>
      </c>
      <c r="G25" s="397">
        <v>0</v>
      </c>
      <c r="H25" s="241">
        <f>Header!K16</f>
        <v>0</v>
      </c>
      <c r="I25" s="570"/>
    </row>
    <row r="26" spans="1:9" ht="12.75">
      <c r="A26" s="228"/>
      <c r="B26" s="567">
        <f>'Start-Up'!A22</f>
      </c>
      <c r="C26" s="235" t="s">
        <v>331</v>
      </c>
      <c r="D26" s="235">
        <v>1</v>
      </c>
      <c r="E26" s="485">
        <v>1</v>
      </c>
      <c r="F26" s="235" t="s">
        <v>193</v>
      </c>
      <c r="G26" s="397">
        <v>0</v>
      </c>
      <c r="H26" s="241">
        <f>Header!K16</f>
        <v>0</v>
      </c>
      <c r="I26" s="570"/>
    </row>
    <row r="27" spans="1:9" ht="12.75">
      <c r="A27" s="228"/>
      <c r="B27" s="567">
        <f>'Start-Up'!A23</f>
      </c>
      <c r="C27" s="235" t="s">
        <v>331</v>
      </c>
      <c r="D27" s="235">
        <v>1</v>
      </c>
      <c r="E27" s="485">
        <v>1</v>
      </c>
      <c r="F27" s="235" t="s">
        <v>193</v>
      </c>
      <c r="G27" s="397">
        <v>0</v>
      </c>
      <c r="H27" s="241">
        <f>Header!K16</f>
        <v>0</v>
      </c>
      <c r="I27" s="570"/>
    </row>
    <row r="28" spans="1:9" ht="12.75">
      <c r="A28" s="228"/>
      <c r="B28" s="567">
        <f>'Start-Up'!A24</f>
      </c>
      <c r="C28" s="235" t="s">
        <v>331</v>
      </c>
      <c r="D28" s="235">
        <v>1</v>
      </c>
      <c r="E28" s="485">
        <v>1</v>
      </c>
      <c r="F28" s="235" t="s">
        <v>193</v>
      </c>
      <c r="G28" s="397">
        <v>0</v>
      </c>
      <c r="H28" s="241">
        <f>Header!K16</f>
        <v>0</v>
      </c>
      <c r="I28" s="570"/>
    </row>
    <row r="29" spans="1:9" ht="12.75">
      <c r="A29" s="228"/>
      <c r="B29" s="567">
        <f>'Start-Up'!A25</f>
      </c>
      <c r="C29" s="235" t="s">
        <v>331</v>
      </c>
      <c r="D29" s="235">
        <v>1</v>
      </c>
      <c r="E29" s="485">
        <v>1</v>
      </c>
      <c r="F29" s="235" t="s">
        <v>193</v>
      </c>
      <c r="G29" s="397">
        <v>0</v>
      </c>
      <c r="H29" s="241">
        <f>Header!K16</f>
        <v>0</v>
      </c>
      <c r="I29" s="570"/>
    </row>
    <row r="30" spans="1:9" ht="12.75">
      <c r="A30" s="228"/>
      <c r="B30" s="567">
        <f>'Start-Up'!A26</f>
      </c>
      <c r="C30" s="235" t="s">
        <v>331</v>
      </c>
      <c r="D30" s="235">
        <v>1</v>
      </c>
      <c r="E30" s="485">
        <v>1</v>
      </c>
      <c r="F30" s="235" t="s">
        <v>193</v>
      </c>
      <c r="G30" s="397">
        <v>0</v>
      </c>
      <c r="H30" s="241">
        <f>Header!K16</f>
        <v>0</v>
      </c>
      <c r="I30" s="570"/>
    </row>
    <row r="31" spans="1:9" ht="12.75">
      <c r="A31" s="228"/>
      <c r="B31" s="567">
        <f>'Start-Up'!A27</f>
      </c>
      <c r="C31" s="235" t="s">
        <v>331</v>
      </c>
      <c r="D31" s="235">
        <v>1</v>
      </c>
      <c r="E31" s="485">
        <v>1</v>
      </c>
      <c r="F31" s="235" t="s">
        <v>193</v>
      </c>
      <c r="G31" s="397">
        <v>0</v>
      </c>
      <c r="H31" s="241">
        <f>Header!K16</f>
        <v>0</v>
      </c>
      <c r="I31" s="570"/>
    </row>
    <row r="32" spans="1:9" ht="12.75">
      <c r="A32" s="228"/>
      <c r="B32" s="567">
        <f>'Start-Up'!A28</f>
      </c>
      <c r="C32" s="235" t="s">
        <v>331</v>
      </c>
      <c r="D32" s="235">
        <v>1</v>
      </c>
      <c r="E32" s="485">
        <v>1</v>
      </c>
      <c r="F32" s="235" t="s">
        <v>193</v>
      </c>
      <c r="G32" s="397">
        <v>0</v>
      </c>
      <c r="H32" s="241">
        <f>Header!K16</f>
        <v>0</v>
      </c>
      <c r="I32" s="570"/>
    </row>
    <row r="33" spans="1:9" ht="13.5" thickBot="1">
      <c r="A33" s="229" t="s">
        <v>624</v>
      </c>
      <c r="B33" s="568">
        <f>'Start-Up'!A29</f>
      </c>
      <c r="C33" s="236" t="s">
        <v>331</v>
      </c>
      <c r="D33" s="236">
        <v>1</v>
      </c>
      <c r="E33" s="486">
        <v>1</v>
      </c>
      <c r="F33" s="236" t="s">
        <v>193</v>
      </c>
      <c r="G33" s="398">
        <v>0</v>
      </c>
      <c r="H33" s="242">
        <f>Header!K16</f>
        <v>0</v>
      </c>
      <c r="I33" s="571"/>
    </row>
    <row r="34" spans="1:9" ht="12.75">
      <c r="A34" s="229" t="s">
        <v>730</v>
      </c>
      <c r="B34" s="566">
        <f>B8</f>
      </c>
      <c r="C34" s="234" t="s">
        <v>331</v>
      </c>
      <c r="D34" s="234">
        <v>1</v>
      </c>
      <c r="E34" s="484">
        <v>2</v>
      </c>
      <c r="F34" s="241" t="str">
        <f>IF(B34=""," ",IF(t_smpl!Z8="COMP","ISPC","OSPC"))</f>
        <v> </v>
      </c>
      <c r="G34" s="396">
        <v>0</v>
      </c>
      <c r="H34" s="243">
        <f>H8</f>
        <v>0</v>
      </c>
      <c r="I34" s="569"/>
    </row>
    <row r="35" spans="1:9" ht="12.75">
      <c r="A35" s="228"/>
      <c r="B35" s="567">
        <f aca="true" t="shared" si="0" ref="B35:B98">B9</f>
      </c>
      <c r="C35" s="235" t="s">
        <v>331</v>
      </c>
      <c r="D35" s="235">
        <v>1</v>
      </c>
      <c r="E35" s="485">
        <v>2</v>
      </c>
      <c r="F35" s="235" t="str">
        <f>IF(B35=""," ",IF(t_smpl!Z9="COMP","ISPC","OSPC"))</f>
        <v> </v>
      </c>
      <c r="G35" s="397">
        <v>0</v>
      </c>
      <c r="H35" s="241">
        <f aca="true" t="shared" si="1" ref="H35:H98">H9</f>
        <v>0</v>
      </c>
      <c r="I35" s="570"/>
    </row>
    <row r="36" spans="1:9" ht="12.75">
      <c r="A36" s="228"/>
      <c r="B36" s="567">
        <f t="shared" si="0"/>
      </c>
      <c r="C36" s="235" t="s">
        <v>331</v>
      </c>
      <c r="D36" s="235">
        <v>1</v>
      </c>
      <c r="E36" s="485">
        <v>2</v>
      </c>
      <c r="F36" s="235" t="str">
        <f>IF(B36=""," ",IF(t_smpl!Z10="COMP","ISPC","OSPC"))</f>
        <v> </v>
      </c>
      <c r="G36" s="397">
        <v>0</v>
      </c>
      <c r="H36" s="241">
        <f t="shared" si="1"/>
        <v>0</v>
      </c>
      <c r="I36" s="570"/>
    </row>
    <row r="37" spans="1:9" ht="12.75">
      <c r="A37" s="228"/>
      <c r="B37" s="567">
        <f t="shared" si="0"/>
      </c>
      <c r="C37" s="235" t="s">
        <v>331</v>
      </c>
      <c r="D37" s="235">
        <v>1</v>
      </c>
      <c r="E37" s="485">
        <v>2</v>
      </c>
      <c r="F37" s="235" t="str">
        <f>IF(B37=""," ",IF(t_smpl!Z11="COMP","ISPC","OSPC"))</f>
        <v> </v>
      </c>
      <c r="G37" s="397">
        <v>0</v>
      </c>
      <c r="H37" s="241">
        <f t="shared" si="1"/>
        <v>0</v>
      </c>
      <c r="I37" s="570"/>
    </row>
    <row r="38" spans="1:9" ht="12.75">
      <c r="A38" s="228"/>
      <c r="B38" s="567">
        <f t="shared" si="0"/>
      </c>
      <c r="C38" s="235" t="s">
        <v>331</v>
      </c>
      <c r="D38" s="235">
        <v>1</v>
      </c>
      <c r="E38" s="485">
        <v>2</v>
      </c>
      <c r="F38" s="235" t="str">
        <f>IF(B38=""," ",IF(t_smpl!Z12="COMP","ISPC","OSPC"))</f>
        <v> </v>
      </c>
      <c r="G38" s="397">
        <v>0</v>
      </c>
      <c r="H38" s="241">
        <f t="shared" si="1"/>
        <v>0</v>
      </c>
      <c r="I38" s="570"/>
    </row>
    <row r="39" spans="1:9" ht="12.75">
      <c r="A39" s="228"/>
      <c r="B39" s="567">
        <f t="shared" si="0"/>
      </c>
      <c r="C39" s="235" t="s">
        <v>331</v>
      </c>
      <c r="D39" s="235">
        <v>1</v>
      </c>
      <c r="E39" s="485">
        <v>2</v>
      </c>
      <c r="F39" s="235" t="str">
        <f>IF(B39=""," ",IF(t_smpl!Z13="COMP","ISPC","OSPC"))</f>
        <v> </v>
      </c>
      <c r="G39" s="397">
        <v>0</v>
      </c>
      <c r="H39" s="241">
        <f t="shared" si="1"/>
        <v>0</v>
      </c>
      <c r="I39" s="570"/>
    </row>
    <row r="40" spans="1:9" ht="12.75">
      <c r="A40" s="228"/>
      <c r="B40" s="567">
        <f t="shared" si="0"/>
      </c>
      <c r="C40" s="235" t="s">
        <v>331</v>
      </c>
      <c r="D40" s="235">
        <v>1</v>
      </c>
      <c r="E40" s="485">
        <v>2</v>
      </c>
      <c r="F40" s="235" t="str">
        <f>IF(B40=""," ",IF(t_smpl!Z14="COMP","ISPC","OSPC"))</f>
        <v> </v>
      </c>
      <c r="G40" s="397">
        <v>0</v>
      </c>
      <c r="H40" s="241">
        <f t="shared" si="1"/>
        <v>0</v>
      </c>
      <c r="I40" s="570"/>
    </row>
    <row r="41" spans="1:9" ht="12.75">
      <c r="A41" s="228"/>
      <c r="B41" s="567">
        <f t="shared" si="0"/>
      </c>
      <c r="C41" s="235" t="s">
        <v>331</v>
      </c>
      <c r="D41" s="235">
        <v>1</v>
      </c>
      <c r="E41" s="485">
        <v>2</v>
      </c>
      <c r="F41" s="235" t="str">
        <f>IF(B41=""," ",IF(t_smpl!Z15="COMP","ISPC","OSPC"))</f>
        <v> </v>
      </c>
      <c r="G41" s="397">
        <v>0</v>
      </c>
      <c r="H41" s="241">
        <f t="shared" si="1"/>
        <v>0</v>
      </c>
      <c r="I41" s="570"/>
    </row>
    <row r="42" spans="1:9" ht="12.75">
      <c r="A42" s="228"/>
      <c r="B42" s="567">
        <f t="shared" si="0"/>
      </c>
      <c r="C42" s="235" t="s">
        <v>331</v>
      </c>
      <c r="D42" s="235">
        <v>1</v>
      </c>
      <c r="E42" s="485">
        <v>2</v>
      </c>
      <c r="F42" s="235" t="str">
        <f>IF(B42=""," ",IF(t_smpl!Z16="COMP","ISPC","OSPC"))</f>
        <v> </v>
      </c>
      <c r="G42" s="397">
        <v>0</v>
      </c>
      <c r="H42" s="241">
        <f t="shared" si="1"/>
        <v>0</v>
      </c>
      <c r="I42" s="570"/>
    </row>
    <row r="43" spans="1:9" ht="12.75">
      <c r="A43" s="228"/>
      <c r="B43" s="567">
        <f t="shared" si="0"/>
      </c>
      <c r="C43" s="235" t="s">
        <v>331</v>
      </c>
      <c r="D43" s="235">
        <v>1</v>
      </c>
      <c r="E43" s="485">
        <v>2</v>
      </c>
      <c r="F43" s="235" t="str">
        <f>IF(B43=""," ",IF(t_smpl!Z17="COMP","ISPC","OSPC"))</f>
        <v> </v>
      </c>
      <c r="G43" s="397">
        <v>0</v>
      </c>
      <c r="H43" s="241">
        <f t="shared" si="1"/>
        <v>0</v>
      </c>
      <c r="I43" s="570"/>
    </row>
    <row r="44" spans="1:9" ht="12.75">
      <c r="A44" s="228"/>
      <c r="B44" s="567">
        <f t="shared" si="0"/>
      </c>
      <c r="C44" s="235" t="s">
        <v>331</v>
      </c>
      <c r="D44" s="235">
        <v>1</v>
      </c>
      <c r="E44" s="485">
        <v>2</v>
      </c>
      <c r="F44" s="235" t="str">
        <f>IF(B44=""," ",IF(t_smpl!Z18="COMP","ISPC","OSPC"))</f>
        <v> </v>
      </c>
      <c r="G44" s="397">
        <v>0</v>
      </c>
      <c r="H44" s="241">
        <f t="shared" si="1"/>
        <v>0</v>
      </c>
      <c r="I44" s="570"/>
    </row>
    <row r="45" spans="1:9" ht="12.75">
      <c r="A45" s="228"/>
      <c r="B45" s="567">
        <f t="shared" si="0"/>
      </c>
      <c r="C45" s="235" t="s">
        <v>331</v>
      </c>
      <c r="D45" s="235">
        <v>1</v>
      </c>
      <c r="E45" s="485">
        <v>2</v>
      </c>
      <c r="F45" s="235" t="str">
        <f>IF(B45=""," ",IF(t_smpl!Z19="COMP","ISPC","OSPC"))</f>
        <v> </v>
      </c>
      <c r="G45" s="397">
        <v>0</v>
      </c>
      <c r="H45" s="241">
        <f t="shared" si="1"/>
        <v>0</v>
      </c>
      <c r="I45" s="570"/>
    </row>
    <row r="46" spans="1:9" ht="12.75">
      <c r="A46" s="228"/>
      <c r="B46" s="567">
        <f t="shared" si="0"/>
      </c>
      <c r="C46" s="235" t="s">
        <v>331</v>
      </c>
      <c r="D46" s="235">
        <v>1</v>
      </c>
      <c r="E46" s="485">
        <v>2</v>
      </c>
      <c r="F46" s="235" t="str">
        <f>IF(B46=""," ",IF(t_smpl!Z20="COMP","ISPC","OSPC"))</f>
        <v> </v>
      </c>
      <c r="G46" s="397">
        <v>0</v>
      </c>
      <c r="H46" s="241">
        <f t="shared" si="1"/>
        <v>0</v>
      </c>
      <c r="I46" s="570"/>
    </row>
    <row r="47" spans="1:9" ht="12.75">
      <c r="A47" s="228"/>
      <c r="B47" s="567">
        <f t="shared" si="0"/>
      </c>
      <c r="C47" s="235" t="s">
        <v>331</v>
      </c>
      <c r="D47" s="235">
        <v>1</v>
      </c>
      <c r="E47" s="485">
        <v>2</v>
      </c>
      <c r="F47" s="235" t="str">
        <f>IF(B47=""," ",IF(t_smpl!Z21="COMP","ISPC","OSPC"))</f>
        <v> </v>
      </c>
      <c r="G47" s="397">
        <v>0</v>
      </c>
      <c r="H47" s="241">
        <f t="shared" si="1"/>
        <v>0</v>
      </c>
      <c r="I47" s="570"/>
    </row>
    <row r="48" spans="1:9" ht="12.75">
      <c r="A48" s="228"/>
      <c r="B48" s="567">
        <f t="shared" si="0"/>
      </c>
      <c r="C48" s="235" t="s">
        <v>331</v>
      </c>
      <c r="D48" s="235">
        <v>1</v>
      </c>
      <c r="E48" s="485">
        <v>2</v>
      </c>
      <c r="F48" s="235" t="str">
        <f>IF(B48=""," ",IF(t_smpl!Z22="COMP","ISPC","OSPC"))</f>
        <v> </v>
      </c>
      <c r="G48" s="397">
        <v>0</v>
      </c>
      <c r="H48" s="241">
        <f t="shared" si="1"/>
        <v>0</v>
      </c>
      <c r="I48" s="570"/>
    </row>
    <row r="49" spans="1:9" ht="12.75">
      <c r="A49" s="228"/>
      <c r="B49" s="567">
        <f t="shared" si="0"/>
      </c>
      <c r="C49" s="235" t="s">
        <v>331</v>
      </c>
      <c r="D49" s="235">
        <v>1</v>
      </c>
      <c r="E49" s="485">
        <v>2</v>
      </c>
      <c r="F49" s="235" t="str">
        <f>IF(B49=""," ",IF(t_smpl!Z23="COMP","ISPC","OSPC"))</f>
        <v> </v>
      </c>
      <c r="G49" s="397">
        <v>0</v>
      </c>
      <c r="H49" s="241">
        <f t="shared" si="1"/>
        <v>0</v>
      </c>
      <c r="I49" s="570"/>
    </row>
    <row r="50" spans="1:9" ht="12.75">
      <c r="A50" s="228"/>
      <c r="B50" s="567">
        <f t="shared" si="0"/>
      </c>
      <c r="C50" s="235" t="s">
        <v>331</v>
      </c>
      <c r="D50" s="235">
        <v>1</v>
      </c>
      <c r="E50" s="485">
        <v>2</v>
      </c>
      <c r="F50" s="235" t="str">
        <f>IF(B50=""," ",IF(t_smpl!Z24="COMP","ISPC","OSPC"))</f>
        <v> </v>
      </c>
      <c r="G50" s="397">
        <v>0</v>
      </c>
      <c r="H50" s="241">
        <f t="shared" si="1"/>
        <v>0</v>
      </c>
      <c r="I50" s="570"/>
    </row>
    <row r="51" spans="1:9" ht="12.75">
      <c r="A51" s="228"/>
      <c r="B51" s="567">
        <f t="shared" si="0"/>
      </c>
      <c r="C51" s="235" t="s">
        <v>331</v>
      </c>
      <c r="D51" s="235">
        <v>1</v>
      </c>
      <c r="E51" s="485">
        <v>2</v>
      </c>
      <c r="F51" s="235" t="str">
        <f>IF(B51=""," ",IF(t_smpl!Z25="COMP","ISPC","OSPC"))</f>
        <v> </v>
      </c>
      <c r="G51" s="397">
        <v>0</v>
      </c>
      <c r="H51" s="241">
        <f t="shared" si="1"/>
        <v>0</v>
      </c>
      <c r="I51" s="570"/>
    </row>
    <row r="52" spans="1:9" ht="12.75">
      <c r="A52" s="228"/>
      <c r="B52" s="567">
        <f t="shared" si="0"/>
      </c>
      <c r="C52" s="235" t="s">
        <v>331</v>
      </c>
      <c r="D52" s="235">
        <v>1</v>
      </c>
      <c r="E52" s="485">
        <v>2</v>
      </c>
      <c r="F52" s="235" t="str">
        <f>IF(B52=""," ",IF(t_smpl!Z26="COMP","ISPC","OSPC"))</f>
        <v> </v>
      </c>
      <c r="G52" s="397">
        <v>0</v>
      </c>
      <c r="H52" s="241">
        <f t="shared" si="1"/>
        <v>0</v>
      </c>
      <c r="I52" s="570"/>
    </row>
    <row r="53" spans="1:9" ht="12.75">
      <c r="A53" s="228"/>
      <c r="B53" s="567">
        <f t="shared" si="0"/>
      </c>
      <c r="C53" s="235" t="s">
        <v>331</v>
      </c>
      <c r="D53" s="235">
        <v>1</v>
      </c>
      <c r="E53" s="485">
        <v>2</v>
      </c>
      <c r="F53" s="235" t="str">
        <f>IF(B53=""," ",IF(t_smpl!Z27="COMP","ISPC","OSPC"))</f>
        <v> </v>
      </c>
      <c r="G53" s="397">
        <v>0</v>
      </c>
      <c r="H53" s="241">
        <f t="shared" si="1"/>
        <v>0</v>
      </c>
      <c r="I53" s="570"/>
    </row>
    <row r="54" spans="1:9" ht="12.75">
      <c r="A54" s="228"/>
      <c r="B54" s="567">
        <f t="shared" si="0"/>
      </c>
      <c r="C54" s="235" t="s">
        <v>331</v>
      </c>
      <c r="D54" s="235">
        <v>1</v>
      </c>
      <c r="E54" s="485">
        <v>2</v>
      </c>
      <c r="F54" s="235" t="str">
        <f>IF(B54=""," ",IF(t_smpl!Z28="COMP","ISPC","OSPC"))</f>
        <v> </v>
      </c>
      <c r="G54" s="397">
        <v>0</v>
      </c>
      <c r="H54" s="241">
        <f t="shared" si="1"/>
        <v>0</v>
      </c>
      <c r="I54" s="570"/>
    </row>
    <row r="55" spans="1:9" ht="12.75">
      <c r="A55" s="228"/>
      <c r="B55" s="567">
        <f t="shared" si="0"/>
      </c>
      <c r="C55" s="235" t="s">
        <v>331</v>
      </c>
      <c r="D55" s="235">
        <v>1</v>
      </c>
      <c r="E55" s="485">
        <v>2</v>
      </c>
      <c r="F55" s="235" t="str">
        <f>IF(B55=""," ",IF(t_smpl!Z29="COMP","ISPC","OSPC"))</f>
        <v> </v>
      </c>
      <c r="G55" s="397">
        <v>0</v>
      </c>
      <c r="H55" s="241">
        <f t="shared" si="1"/>
        <v>0</v>
      </c>
      <c r="I55" s="570"/>
    </row>
    <row r="56" spans="1:9" ht="12.75">
      <c r="A56" s="228"/>
      <c r="B56" s="567">
        <f t="shared" si="0"/>
      </c>
      <c r="C56" s="235" t="s">
        <v>331</v>
      </c>
      <c r="D56" s="235">
        <v>1</v>
      </c>
      <c r="E56" s="485">
        <v>2</v>
      </c>
      <c r="F56" s="235" t="str">
        <f>IF(B56=""," ",IF(t_smpl!Z30="COMP","ISPC","OSPC"))</f>
        <v> </v>
      </c>
      <c r="G56" s="397">
        <v>0</v>
      </c>
      <c r="H56" s="241">
        <f t="shared" si="1"/>
        <v>0</v>
      </c>
      <c r="I56" s="570"/>
    </row>
    <row r="57" spans="1:9" ht="12.75">
      <c r="A57" s="228"/>
      <c r="B57" s="567">
        <f t="shared" si="0"/>
      </c>
      <c r="C57" s="235" t="s">
        <v>331</v>
      </c>
      <c r="D57" s="235">
        <v>1</v>
      </c>
      <c r="E57" s="485">
        <v>2</v>
      </c>
      <c r="F57" s="235" t="str">
        <f>IF(B57=""," ",IF(t_smpl!Z31="COMP","ISPC","OSPC"))</f>
        <v> </v>
      </c>
      <c r="G57" s="397">
        <v>0</v>
      </c>
      <c r="H57" s="241">
        <f t="shared" si="1"/>
        <v>0</v>
      </c>
      <c r="I57" s="570"/>
    </row>
    <row r="58" spans="1:9" ht="12.75">
      <c r="A58" s="228"/>
      <c r="B58" s="567">
        <f t="shared" si="0"/>
      </c>
      <c r="C58" s="235" t="s">
        <v>331</v>
      </c>
      <c r="D58" s="235">
        <v>1</v>
      </c>
      <c r="E58" s="485">
        <v>2</v>
      </c>
      <c r="F58" s="235" t="str">
        <f>IF(B58=""," ",IF(t_smpl!Z32="COMP","ISPC","OSPC"))</f>
        <v> </v>
      </c>
      <c r="G58" s="397">
        <v>0</v>
      </c>
      <c r="H58" s="241">
        <f t="shared" si="1"/>
        <v>0</v>
      </c>
      <c r="I58" s="570"/>
    </row>
    <row r="59" spans="1:9" ht="13.5" thickBot="1">
      <c r="A59" s="229" t="s">
        <v>731</v>
      </c>
      <c r="B59" s="568">
        <f t="shared" si="0"/>
      </c>
      <c r="C59" s="236" t="s">
        <v>331</v>
      </c>
      <c r="D59" s="236">
        <v>1</v>
      </c>
      <c r="E59" s="486">
        <v>2</v>
      </c>
      <c r="F59" s="236" t="str">
        <f>IF(B59=""," ",IF(t_smpl!Z33="COMP","ISPC","OSPC"))</f>
        <v> </v>
      </c>
      <c r="G59" s="398">
        <v>0</v>
      </c>
      <c r="H59" s="242">
        <f t="shared" si="1"/>
        <v>0</v>
      </c>
      <c r="I59" s="571"/>
    </row>
    <row r="60" spans="1:9" ht="12.75">
      <c r="A60" s="229" t="s">
        <v>631</v>
      </c>
      <c r="B60" s="566">
        <f t="shared" si="0"/>
      </c>
      <c r="C60" s="234" t="s">
        <v>331</v>
      </c>
      <c r="D60" s="234">
        <v>1</v>
      </c>
      <c r="E60" s="484">
        <v>3</v>
      </c>
      <c r="F60" s="234" t="s">
        <v>193</v>
      </c>
      <c r="G60" s="396">
        <v>0</v>
      </c>
      <c r="H60" s="243">
        <f t="shared" si="1"/>
        <v>0</v>
      </c>
      <c r="I60" s="569"/>
    </row>
    <row r="61" spans="1:9" ht="12.75">
      <c r="A61" s="228"/>
      <c r="B61" s="567">
        <f t="shared" si="0"/>
      </c>
      <c r="C61" s="235" t="s">
        <v>331</v>
      </c>
      <c r="D61" s="235">
        <v>1</v>
      </c>
      <c r="E61" s="485">
        <v>3</v>
      </c>
      <c r="F61" s="235" t="s">
        <v>193</v>
      </c>
      <c r="G61" s="397">
        <v>0</v>
      </c>
      <c r="H61" s="241">
        <f t="shared" si="1"/>
        <v>0</v>
      </c>
      <c r="I61" s="570"/>
    </row>
    <row r="62" spans="1:9" ht="12.75">
      <c r="A62" s="228"/>
      <c r="B62" s="567">
        <f t="shared" si="0"/>
      </c>
      <c r="C62" s="235" t="s">
        <v>331</v>
      </c>
      <c r="D62" s="235">
        <v>1</v>
      </c>
      <c r="E62" s="485">
        <v>3</v>
      </c>
      <c r="F62" s="235" t="s">
        <v>193</v>
      </c>
      <c r="G62" s="397">
        <v>0</v>
      </c>
      <c r="H62" s="241">
        <f t="shared" si="1"/>
        <v>0</v>
      </c>
      <c r="I62" s="570"/>
    </row>
    <row r="63" spans="1:9" ht="12.75">
      <c r="A63" s="228"/>
      <c r="B63" s="567">
        <f t="shared" si="0"/>
      </c>
      <c r="C63" s="235" t="s">
        <v>331</v>
      </c>
      <c r="D63" s="235">
        <v>1</v>
      </c>
      <c r="E63" s="485">
        <v>3</v>
      </c>
      <c r="F63" s="235" t="s">
        <v>193</v>
      </c>
      <c r="G63" s="397">
        <v>0</v>
      </c>
      <c r="H63" s="241">
        <f t="shared" si="1"/>
        <v>0</v>
      </c>
      <c r="I63" s="570"/>
    </row>
    <row r="64" spans="1:9" ht="12.75">
      <c r="A64" s="228"/>
      <c r="B64" s="567">
        <f t="shared" si="0"/>
      </c>
      <c r="C64" s="235" t="s">
        <v>331</v>
      </c>
      <c r="D64" s="235">
        <v>1</v>
      </c>
      <c r="E64" s="485">
        <v>3</v>
      </c>
      <c r="F64" s="235" t="s">
        <v>193</v>
      </c>
      <c r="G64" s="397">
        <v>0</v>
      </c>
      <c r="H64" s="241">
        <f t="shared" si="1"/>
        <v>0</v>
      </c>
      <c r="I64" s="570"/>
    </row>
    <row r="65" spans="1:9" ht="12.75">
      <c r="A65" s="228"/>
      <c r="B65" s="567">
        <f t="shared" si="0"/>
      </c>
      <c r="C65" s="235" t="s">
        <v>331</v>
      </c>
      <c r="D65" s="235">
        <v>1</v>
      </c>
      <c r="E65" s="485">
        <v>3</v>
      </c>
      <c r="F65" s="235" t="s">
        <v>193</v>
      </c>
      <c r="G65" s="397">
        <v>0</v>
      </c>
      <c r="H65" s="241">
        <f t="shared" si="1"/>
        <v>0</v>
      </c>
      <c r="I65" s="570"/>
    </row>
    <row r="66" spans="1:9" ht="12.75">
      <c r="A66" s="228"/>
      <c r="B66" s="567">
        <f t="shared" si="0"/>
      </c>
      <c r="C66" s="235" t="s">
        <v>331</v>
      </c>
      <c r="D66" s="235">
        <v>1</v>
      </c>
      <c r="E66" s="485">
        <v>3</v>
      </c>
      <c r="F66" s="235" t="s">
        <v>193</v>
      </c>
      <c r="G66" s="397">
        <v>0</v>
      </c>
      <c r="H66" s="241">
        <f t="shared" si="1"/>
        <v>0</v>
      </c>
      <c r="I66" s="570"/>
    </row>
    <row r="67" spans="1:9" ht="12.75">
      <c r="A67" s="228"/>
      <c r="B67" s="567">
        <f t="shared" si="0"/>
      </c>
      <c r="C67" s="235" t="s">
        <v>331</v>
      </c>
      <c r="D67" s="235">
        <v>1</v>
      </c>
      <c r="E67" s="485">
        <v>3</v>
      </c>
      <c r="F67" s="235" t="s">
        <v>193</v>
      </c>
      <c r="G67" s="397">
        <v>0</v>
      </c>
      <c r="H67" s="241">
        <f t="shared" si="1"/>
        <v>0</v>
      </c>
      <c r="I67" s="570"/>
    </row>
    <row r="68" spans="1:9" ht="12.75">
      <c r="A68" s="228"/>
      <c r="B68" s="567">
        <f t="shared" si="0"/>
      </c>
      <c r="C68" s="235" t="s">
        <v>331</v>
      </c>
      <c r="D68" s="235">
        <v>1</v>
      </c>
      <c r="E68" s="485">
        <v>3</v>
      </c>
      <c r="F68" s="235" t="s">
        <v>193</v>
      </c>
      <c r="G68" s="397">
        <v>0</v>
      </c>
      <c r="H68" s="241">
        <f t="shared" si="1"/>
        <v>0</v>
      </c>
      <c r="I68" s="570"/>
    </row>
    <row r="69" spans="1:9" ht="12.75">
      <c r="A69" s="228"/>
      <c r="B69" s="567">
        <f t="shared" si="0"/>
      </c>
      <c r="C69" s="235" t="s">
        <v>331</v>
      </c>
      <c r="D69" s="235">
        <v>1</v>
      </c>
      <c r="E69" s="485">
        <v>3</v>
      </c>
      <c r="F69" s="235" t="s">
        <v>193</v>
      </c>
      <c r="G69" s="397">
        <v>0</v>
      </c>
      <c r="H69" s="241">
        <f t="shared" si="1"/>
        <v>0</v>
      </c>
      <c r="I69" s="570"/>
    </row>
    <row r="70" spans="1:9" ht="12.75">
      <c r="A70" s="228"/>
      <c r="B70" s="567">
        <f t="shared" si="0"/>
      </c>
      <c r="C70" s="235" t="s">
        <v>331</v>
      </c>
      <c r="D70" s="235">
        <v>1</v>
      </c>
      <c r="E70" s="485">
        <v>3</v>
      </c>
      <c r="F70" s="235" t="s">
        <v>193</v>
      </c>
      <c r="G70" s="397">
        <v>0</v>
      </c>
      <c r="H70" s="241">
        <f t="shared" si="1"/>
        <v>0</v>
      </c>
      <c r="I70" s="570"/>
    </row>
    <row r="71" spans="1:9" ht="12.75">
      <c r="A71" s="228"/>
      <c r="B71" s="567">
        <f t="shared" si="0"/>
      </c>
      <c r="C71" s="235" t="s">
        <v>331</v>
      </c>
      <c r="D71" s="235">
        <v>1</v>
      </c>
      <c r="E71" s="485">
        <v>3</v>
      </c>
      <c r="F71" s="235" t="s">
        <v>193</v>
      </c>
      <c r="G71" s="397">
        <v>0</v>
      </c>
      <c r="H71" s="241">
        <f t="shared" si="1"/>
        <v>0</v>
      </c>
      <c r="I71" s="570"/>
    </row>
    <row r="72" spans="1:9" ht="12.75">
      <c r="A72" s="228"/>
      <c r="B72" s="567">
        <f t="shared" si="0"/>
      </c>
      <c r="C72" s="235" t="s">
        <v>331</v>
      </c>
      <c r="D72" s="235">
        <v>1</v>
      </c>
      <c r="E72" s="485">
        <v>3</v>
      </c>
      <c r="F72" s="235" t="s">
        <v>193</v>
      </c>
      <c r="G72" s="397">
        <v>0</v>
      </c>
      <c r="H72" s="241">
        <f t="shared" si="1"/>
        <v>0</v>
      </c>
      <c r="I72" s="570"/>
    </row>
    <row r="73" spans="1:9" ht="12.75">
      <c r="A73" s="228"/>
      <c r="B73" s="567">
        <f t="shared" si="0"/>
      </c>
      <c r="C73" s="235" t="s">
        <v>331</v>
      </c>
      <c r="D73" s="235">
        <v>1</v>
      </c>
      <c r="E73" s="485">
        <v>3</v>
      </c>
      <c r="F73" s="235" t="s">
        <v>193</v>
      </c>
      <c r="G73" s="397">
        <v>0</v>
      </c>
      <c r="H73" s="241">
        <f t="shared" si="1"/>
        <v>0</v>
      </c>
      <c r="I73" s="570"/>
    </row>
    <row r="74" spans="1:9" ht="12.75">
      <c r="A74" s="228"/>
      <c r="B74" s="567">
        <f t="shared" si="0"/>
      </c>
      <c r="C74" s="235" t="s">
        <v>331</v>
      </c>
      <c r="D74" s="235">
        <v>1</v>
      </c>
      <c r="E74" s="485">
        <v>3</v>
      </c>
      <c r="F74" s="235" t="s">
        <v>193</v>
      </c>
      <c r="G74" s="397">
        <v>0</v>
      </c>
      <c r="H74" s="241">
        <f t="shared" si="1"/>
        <v>0</v>
      </c>
      <c r="I74" s="570"/>
    </row>
    <row r="75" spans="1:9" ht="12.75">
      <c r="A75" s="228"/>
      <c r="B75" s="567">
        <f t="shared" si="0"/>
      </c>
      <c r="C75" s="235" t="s">
        <v>331</v>
      </c>
      <c r="D75" s="235">
        <v>1</v>
      </c>
      <c r="E75" s="485">
        <v>3</v>
      </c>
      <c r="F75" s="235" t="s">
        <v>193</v>
      </c>
      <c r="G75" s="397">
        <v>0</v>
      </c>
      <c r="H75" s="241">
        <f t="shared" si="1"/>
        <v>0</v>
      </c>
      <c r="I75" s="570"/>
    </row>
    <row r="76" spans="1:9" ht="12.75">
      <c r="A76" s="228"/>
      <c r="B76" s="567">
        <f t="shared" si="0"/>
      </c>
      <c r="C76" s="235" t="s">
        <v>331</v>
      </c>
      <c r="D76" s="235">
        <v>1</v>
      </c>
      <c r="E76" s="485">
        <v>3</v>
      </c>
      <c r="F76" s="235" t="s">
        <v>193</v>
      </c>
      <c r="G76" s="397">
        <v>0</v>
      </c>
      <c r="H76" s="241">
        <f t="shared" si="1"/>
        <v>0</v>
      </c>
      <c r="I76" s="570"/>
    </row>
    <row r="77" spans="1:9" ht="12.75">
      <c r="A77" s="228"/>
      <c r="B77" s="567">
        <f t="shared" si="0"/>
      </c>
      <c r="C77" s="235" t="s">
        <v>331</v>
      </c>
      <c r="D77" s="235">
        <v>1</v>
      </c>
      <c r="E77" s="485">
        <v>3</v>
      </c>
      <c r="F77" s="235" t="s">
        <v>193</v>
      </c>
      <c r="G77" s="397">
        <v>0</v>
      </c>
      <c r="H77" s="241">
        <f t="shared" si="1"/>
        <v>0</v>
      </c>
      <c r="I77" s="570"/>
    </row>
    <row r="78" spans="1:9" ht="12.75">
      <c r="A78" s="228"/>
      <c r="B78" s="567">
        <f t="shared" si="0"/>
      </c>
      <c r="C78" s="235" t="s">
        <v>331</v>
      </c>
      <c r="D78" s="235">
        <v>1</v>
      </c>
      <c r="E78" s="485">
        <v>3</v>
      </c>
      <c r="F78" s="235" t="s">
        <v>193</v>
      </c>
      <c r="G78" s="397">
        <v>0</v>
      </c>
      <c r="H78" s="241">
        <f t="shared" si="1"/>
        <v>0</v>
      </c>
      <c r="I78" s="570"/>
    </row>
    <row r="79" spans="1:9" ht="12.75">
      <c r="A79" s="228"/>
      <c r="B79" s="567">
        <f t="shared" si="0"/>
      </c>
      <c r="C79" s="235" t="s">
        <v>331</v>
      </c>
      <c r="D79" s="235">
        <v>1</v>
      </c>
      <c r="E79" s="485">
        <v>3</v>
      </c>
      <c r="F79" s="235" t="s">
        <v>193</v>
      </c>
      <c r="G79" s="397">
        <v>0</v>
      </c>
      <c r="H79" s="241">
        <f t="shared" si="1"/>
        <v>0</v>
      </c>
      <c r="I79" s="570"/>
    </row>
    <row r="80" spans="1:9" ht="12.75">
      <c r="A80" s="228"/>
      <c r="B80" s="567">
        <f t="shared" si="0"/>
      </c>
      <c r="C80" s="235" t="s">
        <v>331</v>
      </c>
      <c r="D80" s="235">
        <v>1</v>
      </c>
      <c r="E80" s="485">
        <v>3</v>
      </c>
      <c r="F80" s="235" t="s">
        <v>193</v>
      </c>
      <c r="G80" s="397">
        <v>0</v>
      </c>
      <c r="H80" s="241">
        <f t="shared" si="1"/>
        <v>0</v>
      </c>
      <c r="I80" s="570"/>
    </row>
    <row r="81" spans="1:9" ht="12.75">
      <c r="A81" s="228"/>
      <c r="B81" s="567">
        <f t="shared" si="0"/>
      </c>
      <c r="C81" s="235" t="s">
        <v>331</v>
      </c>
      <c r="D81" s="235">
        <v>1</v>
      </c>
      <c r="E81" s="485">
        <v>3</v>
      </c>
      <c r="F81" s="235" t="s">
        <v>193</v>
      </c>
      <c r="G81" s="397">
        <v>0</v>
      </c>
      <c r="H81" s="241">
        <f t="shared" si="1"/>
        <v>0</v>
      </c>
      <c r="I81" s="570"/>
    </row>
    <row r="82" spans="1:9" ht="12.75">
      <c r="A82" s="228"/>
      <c r="B82" s="567">
        <f t="shared" si="0"/>
      </c>
      <c r="C82" s="235" t="s">
        <v>331</v>
      </c>
      <c r="D82" s="235">
        <v>1</v>
      </c>
      <c r="E82" s="485">
        <v>3</v>
      </c>
      <c r="F82" s="235" t="s">
        <v>193</v>
      </c>
      <c r="G82" s="397">
        <v>0</v>
      </c>
      <c r="H82" s="241">
        <f t="shared" si="1"/>
        <v>0</v>
      </c>
      <c r="I82" s="570"/>
    </row>
    <row r="83" spans="1:9" ht="12.75">
      <c r="A83" s="228"/>
      <c r="B83" s="567">
        <f t="shared" si="0"/>
      </c>
      <c r="C83" s="235" t="s">
        <v>331</v>
      </c>
      <c r="D83" s="235">
        <v>1</v>
      </c>
      <c r="E83" s="485">
        <v>3</v>
      </c>
      <c r="F83" s="235" t="s">
        <v>193</v>
      </c>
      <c r="G83" s="397">
        <v>0</v>
      </c>
      <c r="H83" s="241">
        <f t="shared" si="1"/>
        <v>0</v>
      </c>
      <c r="I83" s="570"/>
    </row>
    <row r="84" spans="1:9" ht="12.75">
      <c r="A84" s="228"/>
      <c r="B84" s="567">
        <f t="shared" si="0"/>
      </c>
      <c r="C84" s="235" t="s">
        <v>331</v>
      </c>
      <c r="D84" s="235">
        <v>1</v>
      </c>
      <c r="E84" s="485">
        <v>3</v>
      </c>
      <c r="F84" s="235" t="s">
        <v>193</v>
      </c>
      <c r="G84" s="397">
        <v>0</v>
      </c>
      <c r="H84" s="241">
        <f t="shared" si="1"/>
        <v>0</v>
      </c>
      <c r="I84" s="570"/>
    </row>
    <row r="85" spans="1:9" ht="13.5" thickBot="1">
      <c r="A85" s="229" t="s">
        <v>632</v>
      </c>
      <c r="B85" s="568">
        <f t="shared" si="0"/>
      </c>
      <c r="C85" s="236" t="s">
        <v>331</v>
      </c>
      <c r="D85" s="236">
        <v>1</v>
      </c>
      <c r="E85" s="486">
        <v>3</v>
      </c>
      <c r="F85" s="236" t="s">
        <v>193</v>
      </c>
      <c r="G85" s="398">
        <v>0</v>
      </c>
      <c r="H85" s="242">
        <f t="shared" si="1"/>
        <v>0</v>
      </c>
      <c r="I85" s="571"/>
    </row>
    <row r="86" spans="1:9" ht="12.75">
      <c r="A86" s="229" t="s">
        <v>621</v>
      </c>
      <c r="B86" s="566">
        <f t="shared" si="0"/>
      </c>
      <c r="C86" s="234" t="s">
        <v>331</v>
      </c>
      <c r="D86" s="234">
        <v>1</v>
      </c>
      <c r="E86" s="484">
        <v>4</v>
      </c>
      <c r="F86" s="420" t="s">
        <v>193</v>
      </c>
      <c r="G86" s="234">
        <v>0</v>
      </c>
      <c r="H86" s="243">
        <f t="shared" si="1"/>
        <v>0</v>
      </c>
      <c r="I86" s="569"/>
    </row>
    <row r="87" spans="1:9" ht="12.75">
      <c r="A87" s="228"/>
      <c r="B87" s="567">
        <f t="shared" si="0"/>
      </c>
      <c r="C87" s="235" t="s">
        <v>331</v>
      </c>
      <c r="D87" s="235">
        <v>1</v>
      </c>
      <c r="E87" s="485">
        <v>4</v>
      </c>
      <c r="F87" s="397" t="s">
        <v>193</v>
      </c>
      <c r="G87" s="235">
        <v>0</v>
      </c>
      <c r="H87" s="241">
        <f t="shared" si="1"/>
        <v>0</v>
      </c>
      <c r="I87" s="570"/>
    </row>
    <row r="88" spans="1:9" ht="12.75">
      <c r="A88" s="228"/>
      <c r="B88" s="567">
        <f t="shared" si="0"/>
      </c>
      <c r="C88" s="235" t="s">
        <v>331</v>
      </c>
      <c r="D88" s="235">
        <v>1</v>
      </c>
      <c r="E88" s="485">
        <v>4</v>
      </c>
      <c r="F88" s="397" t="s">
        <v>193</v>
      </c>
      <c r="G88" s="235">
        <v>0</v>
      </c>
      <c r="H88" s="241">
        <f t="shared" si="1"/>
        <v>0</v>
      </c>
      <c r="I88" s="570"/>
    </row>
    <row r="89" spans="1:9" ht="12.75">
      <c r="A89" s="228"/>
      <c r="B89" s="567">
        <f t="shared" si="0"/>
      </c>
      <c r="C89" s="235" t="s">
        <v>331</v>
      </c>
      <c r="D89" s="235">
        <v>1</v>
      </c>
      <c r="E89" s="485">
        <v>4</v>
      </c>
      <c r="F89" s="397" t="s">
        <v>193</v>
      </c>
      <c r="G89" s="235">
        <v>0</v>
      </c>
      <c r="H89" s="241">
        <f t="shared" si="1"/>
        <v>0</v>
      </c>
      <c r="I89" s="570"/>
    </row>
    <row r="90" spans="1:9" ht="12.75">
      <c r="A90" s="228"/>
      <c r="B90" s="567">
        <f t="shared" si="0"/>
      </c>
      <c r="C90" s="235" t="s">
        <v>331</v>
      </c>
      <c r="D90" s="235">
        <v>1</v>
      </c>
      <c r="E90" s="485">
        <v>4</v>
      </c>
      <c r="F90" s="397" t="s">
        <v>193</v>
      </c>
      <c r="G90" s="235">
        <v>0</v>
      </c>
      <c r="H90" s="241">
        <f t="shared" si="1"/>
        <v>0</v>
      </c>
      <c r="I90" s="570"/>
    </row>
    <row r="91" spans="1:9" ht="12.75">
      <c r="A91" s="228"/>
      <c r="B91" s="567">
        <f t="shared" si="0"/>
      </c>
      <c r="C91" s="235" t="s">
        <v>331</v>
      </c>
      <c r="D91" s="235">
        <v>1</v>
      </c>
      <c r="E91" s="485">
        <v>4</v>
      </c>
      <c r="F91" s="397" t="s">
        <v>193</v>
      </c>
      <c r="G91" s="235">
        <v>0</v>
      </c>
      <c r="H91" s="241">
        <f t="shared" si="1"/>
        <v>0</v>
      </c>
      <c r="I91" s="570"/>
    </row>
    <row r="92" spans="1:9" ht="12.75">
      <c r="A92" s="228"/>
      <c r="B92" s="567">
        <f t="shared" si="0"/>
      </c>
      <c r="C92" s="235" t="s">
        <v>331</v>
      </c>
      <c r="D92" s="235">
        <v>1</v>
      </c>
      <c r="E92" s="485">
        <v>4</v>
      </c>
      <c r="F92" s="397" t="s">
        <v>193</v>
      </c>
      <c r="G92" s="235">
        <v>0</v>
      </c>
      <c r="H92" s="241">
        <f t="shared" si="1"/>
        <v>0</v>
      </c>
      <c r="I92" s="570"/>
    </row>
    <row r="93" spans="1:9" ht="12.75">
      <c r="A93" s="228"/>
      <c r="B93" s="567">
        <f t="shared" si="0"/>
      </c>
      <c r="C93" s="235" t="s">
        <v>331</v>
      </c>
      <c r="D93" s="235">
        <v>1</v>
      </c>
      <c r="E93" s="485">
        <v>4</v>
      </c>
      <c r="F93" s="397" t="s">
        <v>193</v>
      </c>
      <c r="G93" s="235">
        <v>0</v>
      </c>
      <c r="H93" s="241">
        <f t="shared" si="1"/>
        <v>0</v>
      </c>
      <c r="I93" s="570"/>
    </row>
    <row r="94" spans="1:9" ht="12.75">
      <c r="A94" s="228"/>
      <c r="B94" s="567">
        <f t="shared" si="0"/>
      </c>
      <c r="C94" s="235" t="s">
        <v>331</v>
      </c>
      <c r="D94" s="235">
        <v>1</v>
      </c>
      <c r="E94" s="485">
        <v>4</v>
      </c>
      <c r="F94" s="397" t="s">
        <v>193</v>
      </c>
      <c r="G94" s="235">
        <v>0</v>
      </c>
      <c r="H94" s="241">
        <f t="shared" si="1"/>
        <v>0</v>
      </c>
      <c r="I94" s="570"/>
    </row>
    <row r="95" spans="1:9" ht="12.75">
      <c r="A95" s="228"/>
      <c r="B95" s="567">
        <f t="shared" si="0"/>
      </c>
      <c r="C95" s="235" t="s">
        <v>331</v>
      </c>
      <c r="D95" s="235">
        <v>1</v>
      </c>
      <c r="E95" s="485">
        <v>4</v>
      </c>
      <c r="F95" s="397" t="s">
        <v>193</v>
      </c>
      <c r="G95" s="235">
        <v>0</v>
      </c>
      <c r="H95" s="241">
        <f t="shared" si="1"/>
        <v>0</v>
      </c>
      <c r="I95" s="570"/>
    </row>
    <row r="96" spans="1:9" ht="12.75">
      <c r="A96" s="228"/>
      <c r="B96" s="567">
        <f t="shared" si="0"/>
      </c>
      <c r="C96" s="235" t="s">
        <v>331</v>
      </c>
      <c r="D96" s="235">
        <v>1</v>
      </c>
      <c r="E96" s="485">
        <v>4</v>
      </c>
      <c r="F96" s="397" t="s">
        <v>193</v>
      </c>
      <c r="G96" s="235">
        <v>0</v>
      </c>
      <c r="H96" s="241">
        <f t="shared" si="1"/>
        <v>0</v>
      </c>
      <c r="I96" s="570"/>
    </row>
    <row r="97" spans="1:9" ht="12.75">
      <c r="A97" s="228"/>
      <c r="B97" s="567">
        <f t="shared" si="0"/>
      </c>
      <c r="C97" s="235" t="s">
        <v>331</v>
      </c>
      <c r="D97" s="235">
        <v>1</v>
      </c>
      <c r="E97" s="485">
        <v>4</v>
      </c>
      <c r="F97" s="397" t="s">
        <v>193</v>
      </c>
      <c r="G97" s="235">
        <v>0</v>
      </c>
      <c r="H97" s="241">
        <f t="shared" si="1"/>
        <v>0</v>
      </c>
      <c r="I97" s="570"/>
    </row>
    <row r="98" spans="1:9" ht="12.75">
      <c r="A98" s="228"/>
      <c r="B98" s="567">
        <f t="shared" si="0"/>
      </c>
      <c r="C98" s="235" t="s">
        <v>331</v>
      </c>
      <c r="D98" s="235">
        <v>1</v>
      </c>
      <c r="E98" s="485">
        <v>4</v>
      </c>
      <c r="F98" s="397" t="s">
        <v>193</v>
      </c>
      <c r="G98" s="235">
        <v>0</v>
      </c>
      <c r="H98" s="241">
        <f t="shared" si="1"/>
        <v>0</v>
      </c>
      <c r="I98" s="570"/>
    </row>
    <row r="99" spans="1:9" ht="12.75">
      <c r="A99" s="228"/>
      <c r="B99" s="567">
        <f aca="true" t="shared" si="2" ref="B99:B162">B73</f>
      </c>
      <c r="C99" s="235" t="s">
        <v>331</v>
      </c>
      <c r="D99" s="235">
        <v>1</v>
      </c>
      <c r="E99" s="485">
        <v>4</v>
      </c>
      <c r="F99" s="397" t="s">
        <v>193</v>
      </c>
      <c r="G99" s="235">
        <v>0</v>
      </c>
      <c r="H99" s="241">
        <f aca="true" t="shared" si="3" ref="H99:H162">H73</f>
        <v>0</v>
      </c>
      <c r="I99" s="570"/>
    </row>
    <row r="100" spans="1:9" ht="12.75">
      <c r="A100" s="228"/>
      <c r="B100" s="567">
        <f t="shared" si="2"/>
      </c>
      <c r="C100" s="235" t="s">
        <v>331</v>
      </c>
      <c r="D100" s="235">
        <v>1</v>
      </c>
      <c r="E100" s="485">
        <v>4</v>
      </c>
      <c r="F100" s="397" t="s">
        <v>193</v>
      </c>
      <c r="G100" s="235">
        <v>0</v>
      </c>
      <c r="H100" s="241">
        <f t="shared" si="3"/>
        <v>0</v>
      </c>
      <c r="I100" s="570"/>
    </row>
    <row r="101" spans="1:9" ht="12.75">
      <c r="A101" s="228"/>
      <c r="B101" s="567">
        <f t="shared" si="2"/>
      </c>
      <c r="C101" s="235" t="s">
        <v>331</v>
      </c>
      <c r="D101" s="235">
        <v>1</v>
      </c>
      <c r="E101" s="485">
        <v>4</v>
      </c>
      <c r="F101" s="397" t="s">
        <v>193</v>
      </c>
      <c r="G101" s="235">
        <v>0</v>
      </c>
      <c r="H101" s="241">
        <f t="shared" si="3"/>
        <v>0</v>
      </c>
      <c r="I101" s="570"/>
    </row>
    <row r="102" spans="1:9" ht="12.75">
      <c r="A102" s="228"/>
      <c r="B102" s="567">
        <f t="shared" si="2"/>
      </c>
      <c r="C102" s="235" t="s">
        <v>331</v>
      </c>
      <c r="D102" s="235">
        <v>1</v>
      </c>
      <c r="E102" s="485">
        <v>4</v>
      </c>
      <c r="F102" s="397" t="s">
        <v>193</v>
      </c>
      <c r="G102" s="235">
        <v>0</v>
      </c>
      <c r="H102" s="241">
        <f t="shared" si="3"/>
        <v>0</v>
      </c>
      <c r="I102" s="570"/>
    </row>
    <row r="103" spans="1:9" ht="12.75">
      <c r="A103" s="228"/>
      <c r="B103" s="567">
        <f t="shared" si="2"/>
      </c>
      <c r="C103" s="235" t="s">
        <v>331</v>
      </c>
      <c r="D103" s="235">
        <v>1</v>
      </c>
      <c r="E103" s="485">
        <v>4</v>
      </c>
      <c r="F103" s="397" t="s">
        <v>193</v>
      </c>
      <c r="G103" s="235">
        <v>0</v>
      </c>
      <c r="H103" s="241">
        <f t="shared" si="3"/>
        <v>0</v>
      </c>
      <c r="I103" s="570"/>
    </row>
    <row r="104" spans="1:9" ht="12.75">
      <c r="A104" s="228"/>
      <c r="B104" s="567">
        <f t="shared" si="2"/>
      </c>
      <c r="C104" s="235" t="s">
        <v>331</v>
      </c>
      <c r="D104" s="235">
        <v>1</v>
      </c>
      <c r="E104" s="485">
        <v>4</v>
      </c>
      <c r="F104" s="397" t="s">
        <v>193</v>
      </c>
      <c r="G104" s="235">
        <v>0</v>
      </c>
      <c r="H104" s="241">
        <f t="shared" si="3"/>
        <v>0</v>
      </c>
      <c r="I104" s="570"/>
    </row>
    <row r="105" spans="1:9" ht="12.75">
      <c r="A105" s="228"/>
      <c r="B105" s="567">
        <f t="shared" si="2"/>
      </c>
      <c r="C105" s="235" t="s">
        <v>331</v>
      </c>
      <c r="D105" s="235">
        <v>1</v>
      </c>
      <c r="E105" s="485">
        <v>4</v>
      </c>
      <c r="F105" s="397" t="s">
        <v>193</v>
      </c>
      <c r="G105" s="235">
        <v>0</v>
      </c>
      <c r="H105" s="241">
        <f t="shared" si="3"/>
        <v>0</v>
      </c>
      <c r="I105" s="570"/>
    </row>
    <row r="106" spans="1:9" ht="12.75">
      <c r="A106" s="228"/>
      <c r="B106" s="567">
        <f t="shared" si="2"/>
      </c>
      <c r="C106" s="235" t="s">
        <v>331</v>
      </c>
      <c r="D106" s="235">
        <v>1</v>
      </c>
      <c r="E106" s="485">
        <v>4</v>
      </c>
      <c r="F106" s="397" t="s">
        <v>193</v>
      </c>
      <c r="G106" s="235">
        <v>0</v>
      </c>
      <c r="H106" s="241">
        <f t="shared" si="3"/>
        <v>0</v>
      </c>
      <c r="I106" s="570"/>
    </row>
    <row r="107" spans="1:9" ht="12.75">
      <c r="A107" s="228"/>
      <c r="B107" s="567">
        <f t="shared" si="2"/>
      </c>
      <c r="C107" s="235" t="s">
        <v>331</v>
      </c>
      <c r="D107" s="235">
        <v>1</v>
      </c>
      <c r="E107" s="485">
        <v>4</v>
      </c>
      <c r="F107" s="397" t="s">
        <v>193</v>
      </c>
      <c r="G107" s="235">
        <v>0</v>
      </c>
      <c r="H107" s="241">
        <f t="shared" si="3"/>
        <v>0</v>
      </c>
      <c r="I107" s="570"/>
    </row>
    <row r="108" spans="1:9" ht="12.75">
      <c r="A108" s="228"/>
      <c r="B108" s="567">
        <f t="shared" si="2"/>
      </c>
      <c r="C108" s="235" t="s">
        <v>331</v>
      </c>
      <c r="D108" s="235">
        <v>1</v>
      </c>
      <c r="E108" s="485">
        <v>4</v>
      </c>
      <c r="F108" s="397" t="s">
        <v>193</v>
      </c>
      <c r="G108" s="235">
        <v>0</v>
      </c>
      <c r="H108" s="241">
        <f t="shared" si="3"/>
        <v>0</v>
      </c>
      <c r="I108" s="570"/>
    </row>
    <row r="109" spans="1:9" ht="12.75">
      <c r="A109" s="228"/>
      <c r="B109" s="567">
        <f t="shared" si="2"/>
      </c>
      <c r="C109" s="235" t="s">
        <v>331</v>
      </c>
      <c r="D109" s="235">
        <v>1</v>
      </c>
      <c r="E109" s="485">
        <v>4</v>
      </c>
      <c r="F109" s="397" t="s">
        <v>193</v>
      </c>
      <c r="G109" s="235">
        <v>0</v>
      </c>
      <c r="H109" s="241">
        <f t="shared" si="3"/>
        <v>0</v>
      </c>
      <c r="I109" s="570"/>
    </row>
    <row r="110" spans="1:9" ht="12.75">
      <c r="A110" s="228"/>
      <c r="B110" s="567">
        <f t="shared" si="2"/>
      </c>
      <c r="C110" s="235" t="s">
        <v>331</v>
      </c>
      <c r="D110" s="235">
        <v>1</v>
      </c>
      <c r="E110" s="485">
        <v>4</v>
      </c>
      <c r="F110" s="397" t="s">
        <v>193</v>
      </c>
      <c r="G110" s="235">
        <v>0</v>
      </c>
      <c r="H110" s="241">
        <f t="shared" si="3"/>
        <v>0</v>
      </c>
      <c r="I110" s="570"/>
    </row>
    <row r="111" spans="1:9" ht="13.5" thickBot="1">
      <c r="A111" s="229" t="s">
        <v>622</v>
      </c>
      <c r="B111" s="568">
        <f t="shared" si="2"/>
      </c>
      <c r="C111" s="236" t="s">
        <v>331</v>
      </c>
      <c r="D111" s="236">
        <v>1</v>
      </c>
      <c r="E111" s="486">
        <v>4</v>
      </c>
      <c r="F111" s="398" t="s">
        <v>193</v>
      </c>
      <c r="G111" s="235">
        <v>0</v>
      </c>
      <c r="H111" s="242">
        <f t="shared" si="3"/>
        <v>0</v>
      </c>
      <c r="I111" s="571"/>
    </row>
    <row r="112" spans="1:9" ht="12.75">
      <c r="A112" s="229" t="s">
        <v>630</v>
      </c>
      <c r="B112" s="566">
        <f t="shared" si="2"/>
      </c>
      <c r="C112" s="234" t="s">
        <v>331</v>
      </c>
      <c r="D112" s="234">
        <v>1</v>
      </c>
      <c r="E112" s="484">
        <v>5</v>
      </c>
      <c r="F112" s="420" t="s">
        <v>193</v>
      </c>
      <c r="G112" s="234">
        <v>0</v>
      </c>
      <c r="H112" s="243">
        <f t="shared" si="3"/>
        <v>0</v>
      </c>
      <c r="I112" s="569"/>
    </row>
    <row r="113" spans="1:9" ht="12.75">
      <c r="A113" s="228"/>
      <c r="B113" s="567">
        <f t="shared" si="2"/>
      </c>
      <c r="C113" s="235" t="s">
        <v>331</v>
      </c>
      <c r="D113" s="235">
        <v>1</v>
      </c>
      <c r="E113" s="485">
        <v>5</v>
      </c>
      <c r="F113" s="397" t="s">
        <v>193</v>
      </c>
      <c r="G113" s="235">
        <v>0</v>
      </c>
      <c r="H113" s="241">
        <f t="shared" si="3"/>
        <v>0</v>
      </c>
      <c r="I113" s="570"/>
    </row>
    <row r="114" spans="1:9" ht="12.75">
      <c r="A114" s="228"/>
      <c r="B114" s="567">
        <f t="shared" si="2"/>
      </c>
      <c r="C114" s="235" t="s">
        <v>331</v>
      </c>
      <c r="D114" s="235">
        <v>1</v>
      </c>
      <c r="E114" s="485">
        <v>5</v>
      </c>
      <c r="F114" s="397" t="s">
        <v>193</v>
      </c>
      <c r="G114" s="235">
        <v>0</v>
      </c>
      <c r="H114" s="241">
        <f t="shared" si="3"/>
        <v>0</v>
      </c>
      <c r="I114" s="570"/>
    </row>
    <row r="115" spans="1:9" ht="12.75">
      <c r="A115" s="228"/>
      <c r="B115" s="567">
        <f t="shared" si="2"/>
      </c>
      <c r="C115" s="235" t="s">
        <v>331</v>
      </c>
      <c r="D115" s="235">
        <v>1</v>
      </c>
      <c r="E115" s="485">
        <v>5</v>
      </c>
      <c r="F115" s="397" t="s">
        <v>193</v>
      </c>
      <c r="G115" s="235">
        <v>0</v>
      </c>
      <c r="H115" s="241">
        <f t="shared" si="3"/>
        <v>0</v>
      </c>
      <c r="I115" s="570"/>
    </row>
    <row r="116" spans="1:9" ht="12.75">
      <c r="A116" s="228"/>
      <c r="B116" s="567">
        <f t="shared" si="2"/>
      </c>
      <c r="C116" s="235" t="s">
        <v>331</v>
      </c>
      <c r="D116" s="235">
        <v>1</v>
      </c>
      <c r="E116" s="485">
        <v>5</v>
      </c>
      <c r="F116" s="397" t="s">
        <v>193</v>
      </c>
      <c r="G116" s="235">
        <v>0</v>
      </c>
      <c r="H116" s="241">
        <f t="shared" si="3"/>
        <v>0</v>
      </c>
      <c r="I116" s="570"/>
    </row>
    <row r="117" spans="1:9" ht="12.75">
      <c r="A117" s="228"/>
      <c r="B117" s="567">
        <f t="shared" si="2"/>
      </c>
      <c r="C117" s="235" t="s">
        <v>331</v>
      </c>
      <c r="D117" s="235">
        <v>1</v>
      </c>
      <c r="E117" s="485">
        <v>5</v>
      </c>
      <c r="F117" s="397" t="s">
        <v>193</v>
      </c>
      <c r="G117" s="235">
        <v>0</v>
      </c>
      <c r="H117" s="241">
        <f t="shared" si="3"/>
        <v>0</v>
      </c>
      <c r="I117" s="570"/>
    </row>
    <row r="118" spans="1:9" ht="12.75">
      <c r="A118" s="228"/>
      <c r="B118" s="567">
        <f t="shared" si="2"/>
      </c>
      <c r="C118" s="235" t="s">
        <v>331</v>
      </c>
      <c r="D118" s="235">
        <v>1</v>
      </c>
      <c r="E118" s="485">
        <v>5</v>
      </c>
      <c r="F118" s="397" t="s">
        <v>193</v>
      </c>
      <c r="G118" s="235">
        <v>0</v>
      </c>
      <c r="H118" s="241">
        <f t="shared" si="3"/>
        <v>0</v>
      </c>
      <c r="I118" s="570"/>
    </row>
    <row r="119" spans="1:9" ht="12.75">
      <c r="A119" s="228"/>
      <c r="B119" s="567">
        <f t="shared" si="2"/>
      </c>
      <c r="C119" s="235" t="s">
        <v>331</v>
      </c>
      <c r="D119" s="235">
        <v>1</v>
      </c>
      <c r="E119" s="485">
        <v>5</v>
      </c>
      <c r="F119" s="397" t="s">
        <v>193</v>
      </c>
      <c r="G119" s="235">
        <v>0</v>
      </c>
      <c r="H119" s="241">
        <f t="shared" si="3"/>
        <v>0</v>
      </c>
      <c r="I119" s="570"/>
    </row>
    <row r="120" spans="1:9" ht="12.75">
      <c r="A120" s="228"/>
      <c r="B120" s="567">
        <f t="shared" si="2"/>
      </c>
      <c r="C120" s="235" t="s">
        <v>331</v>
      </c>
      <c r="D120" s="235">
        <v>1</v>
      </c>
      <c r="E120" s="485">
        <v>5</v>
      </c>
      <c r="F120" s="397" t="s">
        <v>193</v>
      </c>
      <c r="G120" s="235">
        <v>0</v>
      </c>
      <c r="H120" s="241">
        <f t="shared" si="3"/>
        <v>0</v>
      </c>
      <c r="I120" s="570"/>
    </row>
    <row r="121" spans="1:9" ht="12.75">
      <c r="A121" s="228"/>
      <c r="B121" s="567">
        <f t="shared" si="2"/>
      </c>
      <c r="C121" s="235" t="s">
        <v>331</v>
      </c>
      <c r="D121" s="235">
        <v>1</v>
      </c>
      <c r="E121" s="485">
        <v>5</v>
      </c>
      <c r="F121" s="397" t="s">
        <v>193</v>
      </c>
      <c r="G121" s="235">
        <v>0</v>
      </c>
      <c r="H121" s="241">
        <f t="shared" si="3"/>
        <v>0</v>
      </c>
      <c r="I121" s="570"/>
    </row>
    <row r="122" spans="1:9" ht="12.75">
      <c r="A122" s="228"/>
      <c r="B122" s="567">
        <f t="shared" si="2"/>
      </c>
      <c r="C122" s="235" t="s">
        <v>331</v>
      </c>
      <c r="D122" s="235">
        <v>1</v>
      </c>
      <c r="E122" s="485">
        <v>5</v>
      </c>
      <c r="F122" s="397" t="s">
        <v>193</v>
      </c>
      <c r="G122" s="235">
        <v>0</v>
      </c>
      <c r="H122" s="241">
        <f t="shared" si="3"/>
        <v>0</v>
      </c>
      <c r="I122" s="570"/>
    </row>
    <row r="123" spans="1:9" ht="12.75">
      <c r="A123" s="228"/>
      <c r="B123" s="567">
        <f t="shared" si="2"/>
      </c>
      <c r="C123" s="235" t="s">
        <v>331</v>
      </c>
      <c r="D123" s="235">
        <v>1</v>
      </c>
      <c r="E123" s="485">
        <v>5</v>
      </c>
      <c r="F123" s="397" t="s">
        <v>193</v>
      </c>
      <c r="G123" s="235">
        <v>0</v>
      </c>
      <c r="H123" s="241">
        <f t="shared" si="3"/>
        <v>0</v>
      </c>
      <c r="I123" s="570"/>
    </row>
    <row r="124" spans="1:9" ht="12.75">
      <c r="A124" s="228"/>
      <c r="B124" s="567">
        <f t="shared" si="2"/>
      </c>
      <c r="C124" s="235" t="s">
        <v>331</v>
      </c>
      <c r="D124" s="235">
        <v>1</v>
      </c>
      <c r="E124" s="485">
        <v>5</v>
      </c>
      <c r="F124" s="397" t="s">
        <v>193</v>
      </c>
      <c r="G124" s="235">
        <v>0</v>
      </c>
      <c r="H124" s="241">
        <f t="shared" si="3"/>
        <v>0</v>
      </c>
      <c r="I124" s="570"/>
    </row>
    <row r="125" spans="1:9" ht="12.75">
      <c r="A125" s="228"/>
      <c r="B125" s="567">
        <f t="shared" si="2"/>
      </c>
      <c r="C125" s="235" t="s">
        <v>331</v>
      </c>
      <c r="D125" s="235">
        <v>1</v>
      </c>
      <c r="E125" s="485">
        <v>5</v>
      </c>
      <c r="F125" s="397" t="s">
        <v>193</v>
      </c>
      <c r="G125" s="235">
        <v>0</v>
      </c>
      <c r="H125" s="241">
        <f t="shared" si="3"/>
        <v>0</v>
      </c>
      <c r="I125" s="570"/>
    </row>
    <row r="126" spans="1:9" ht="12.75">
      <c r="A126" s="228"/>
      <c r="B126" s="567">
        <f t="shared" si="2"/>
      </c>
      <c r="C126" s="235" t="s">
        <v>331</v>
      </c>
      <c r="D126" s="235">
        <v>1</v>
      </c>
      <c r="E126" s="485">
        <v>5</v>
      </c>
      <c r="F126" s="397" t="s">
        <v>193</v>
      </c>
      <c r="G126" s="235">
        <v>0</v>
      </c>
      <c r="H126" s="241">
        <f t="shared" si="3"/>
        <v>0</v>
      </c>
      <c r="I126" s="570"/>
    </row>
    <row r="127" spans="1:9" ht="12.75">
      <c r="A127" s="228"/>
      <c r="B127" s="567">
        <f t="shared" si="2"/>
      </c>
      <c r="C127" s="235" t="s">
        <v>331</v>
      </c>
      <c r="D127" s="235">
        <v>1</v>
      </c>
      <c r="E127" s="485">
        <v>5</v>
      </c>
      <c r="F127" s="397" t="s">
        <v>193</v>
      </c>
      <c r="G127" s="235">
        <v>0</v>
      </c>
      <c r="H127" s="241">
        <f t="shared" si="3"/>
        <v>0</v>
      </c>
      <c r="I127" s="570"/>
    </row>
    <row r="128" spans="1:9" ht="12.75">
      <c r="A128" s="228"/>
      <c r="B128" s="567">
        <f t="shared" si="2"/>
      </c>
      <c r="C128" s="235" t="s">
        <v>331</v>
      </c>
      <c r="D128" s="235">
        <v>1</v>
      </c>
      <c r="E128" s="485">
        <v>5</v>
      </c>
      <c r="F128" s="397" t="s">
        <v>193</v>
      </c>
      <c r="G128" s="235">
        <v>0</v>
      </c>
      <c r="H128" s="241">
        <f t="shared" si="3"/>
        <v>0</v>
      </c>
      <c r="I128" s="570"/>
    </row>
    <row r="129" spans="1:9" ht="12.75">
      <c r="A129" s="228"/>
      <c r="B129" s="567">
        <f t="shared" si="2"/>
      </c>
      <c r="C129" s="235" t="s">
        <v>331</v>
      </c>
      <c r="D129" s="235">
        <v>1</v>
      </c>
      <c r="E129" s="485">
        <v>5</v>
      </c>
      <c r="F129" s="397" t="s">
        <v>193</v>
      </c>
      <c r="G129" s="235">
        <v>0</v>
      </c>
      <c r="H129" s="241">
        <f t="shared" si="3"/>
        <v>0</v>
      </c>
      <c r="I129" s="570"/>
    </row>
    <row r="130" spans="1:9" ht="12.75">
      <c r="A130" s="228"/>
      <c r="B130" s="567">
        <f t="shared" si="2"/>
      </c>
      <c r="C130" s="235" t="s">
        <v>331</v>
      </c>
      <c r="D130" s="235">
        <v>1</v>
      </c>
      <c r="E130" s="485">
        <v>5</v>
      </c>
      <c r="F130" s="397" t="s">
        <v>193</v>
      </c>
      <c r="G130" s="235">
        <v>0</v>
      </c>
      <c r="H130" s="241">
        <f t="shared" si="3"/>
        <v>0</v>
      </c>
      <c r="I130" s="570"/>
    </row>
    <row r="131" spans="1:9" ht="12.75">
      <c r="A131" s="228"/>
      <c r="B131" s="567">
        <f t="shared" si="2"/>
      </c>
      <c r="C131" s="235" t="s">
        <v>331</v>
      </c>
      <c r="D131" s="235">
        <v>1</v>
      </c>
      <c r="E131" s="485">
        <v>5</v>
      </c>
      <c r="F131" s="397" t="s">
        <v>193</v>
      </c>
      <c r="G131" s="235">
        <v>0</v>
      </c>
      <c r="H131" s="241">
        <f t="shared" si="3"/>
        <v>0</v>
      </c>
      <c r="I131" s="570"/>
    </row>
    <row r="132" spans="1:9" ht="12.75">
      <c r="A132" s="228"/>
      <c r="B132" s="567">
        <f t="shared" si="2"/>
      </c>
      <c r="C132" s="235" t="s">
        <v>331</v>
      </c>
      <c r="D132" s="235">
        <v>1</v>
      </c>
      <c r="E132" s="485">
        <v>5</v>
      </c>
      <c r="F132" s="397" t="s">
        <v>193</v>
      </c>
      <c r="G132" s="235">
        <v>0</v>
      </c>
      <c r="H132" s="241">
        <f t="shared" si="3"/>
        <v>0</v>
      </c>
      <c r="I132" s="570"/>
    </row>
    <row r="133" spans="1:9" ht="12.75">
      <c r="A133" s="228"/>
      <c r="B133" s="567">
        <f t="shared" si="2"/>
      </c>
      <c r="C133" s="235" t="s">
        <v>331</v>
      </c>
      <c r="D133" s="235">
        <v>1</v>
      </c>
      <c r="E133" s="485">
        <v>5</v>
      </c>
      <c r="F133" s="397" t="s">
        <v>193</v>
      </c>
      <c r="G133" s="235">
        <v>0</v>
      </c>
      <c r="H133" s="241">
        <f t="shared" si="3"/>
        <v>0</v>
      </c>
      <c r="I133" s="570"/>
    </row>
    <row r="134" spans="1:9" ht="12.75">
      <c r="A134" s="228"/>
      <c r="B134" s="567">
        <f t="shared" si="2"/>
      </c>
      <c r="C134" s="235" t="s">
        <v>331</v>
      </c>
      <c r="D134" s="235">
        <v>1</v>
      </c>
      <c r="E134" s="485">
        <v>5</v>
      </c>
      <c r="F134" s="397" t="s">
        <v>193</v>
      </c>
      <c r="G134" s="235">
        <v>0</v>
      </c>
      <c r="H134" s="241">
        <f t="shared" si="3"/>
        <v>0</v>
      </c>
      <c r="I134" s="570"/>
    </row>
    <row r="135" spans="1:9" ht="12.75">
      <c r="A135" s="228"/>
      <c r="B135" s="567">
        <f t="shared" si="2"/>
      </c>
      <c r="C135" s="235" t="s">
        <v>331</v>
      </c>
      <c r="D135" s="235">
        <v>1</v>
      </c>
      <c r="E135" s="485">
        <v>5</v>
      </c>
      <c r="F135" s="397" t="s">
        <v>193</v>
      </c>
      <c r="G135" s="235">
        <v>0</v>
      </c>
      <c r="H135" s="241">
        <f t="shared" si="3"/>
        <v>0</v>
      </c>
      <c r="I135" s="570"/>
    </row>
    <row r="136" spans="1:9" ht="12.75">
      <c r="A136" s="228"/>
      <c r="B136" s="567">
        <f t="shared" si="2"/>
      </c>
      <c r="C136" s="235" t="s">
        <v>331</v>
      </c>
      <c r="D136" s="235">
        <v>1</v>
      </c>
      <c r="E136" s="485">
        <v>5</v>
      </c>
      <c r="F136" s="397" t="s">
        <v>193</v>
      </c>
      <c r="G136" s="235">
        <v>0</v>
      </c>
      <c r="H136" s="241">
        <f t="shared" si="3"/>
        <v>0</v>
      </c>
      <c r="I136" s="570"/>
    </row>
    <row r="137" spans="1:9" ht="13.5" thickBot="1">
      <c r="A137" s="229" t="s">
        <v>629</v>
      </c>
      <c r="B137" s="568">
        <f t="shared" si="2"/>
      </c>
      <c r="C137" s="236" t="s">
        <v>331</v>
      </c>
      <c r="D137" s="236">
        <v>1</v>
      </c>
      <c r="E137" s="486">
        <v>5</v>
      </c>
      <c r="F137" s="398" t="s">
        <v>193</v>
      </c>
      <c r="G137" s="235">
        <v>0</v>
      </c>
      <c r="H137" s="242">
        <f t="shared" si="3"/>
        <v>0</v>
      </c>
      <c r="I137" s="571"/>
    </row>
    <row r="138" spans="1:9" ht="12.75">
      <c r="A138" s="229" t="s">
        <v>628</v>
      </c>
      <c r="B138" s="566">
        <f t="shared" si="2"/>
      </c>
      <c r="C138" s="234" t="s">
        <v>331</v>
      </c>
      <c r="D138" s="234">
        <v>1</v>
      </c>
      <c r="E138" s="484">
        <v>6</v>
      </c>
      <c r="F138" s="420" t="s">
        <v>193</v>
      </c>
      <c r="G138" s="234">
        <v>0</v>
      </c>
      <c r="H138" s="243">
        <f t="shared" si="3"/>
        <v>0</v>
      </c>
      <c r="I138" s="569"/>
    </row>
    <row r="139" spans="1:9" ht="12.75">
      <c r="A139" s="228"/>
      <c r="B139" s="567">
        <f t="shared" si="2"/>
      </c>
      <c r="C139" s="235" t="s">
        <v>331</v>
      </c>
      <c r="D139" s="235">
        <v>1</v>
      </c>
      <c r="E139" s="485">
        <v>6</v>
      </c>
      <c r="F139" s="397" t="s">
        <v>193</v>
      </c>
      <c r="G139" s="235">
        <v>0</v>
      </c>
      <c r="H139" s="241">
        <f t="shared" si="3"/>
        <v>0</v>
      </c>
      <c r="I139" s="570"/>
    </row>
    <row r="140" spans="1:9" ht="12.75">
      <c r="A140" s="228"/>
      <c r="B140" s="567">
        <f t="shared" si="2"/>
      </c>
      <c r="C140" s="235" t="s">
        <v>331</v>
      </c>
      <c r="D140" s="235">
        <v>1</v>
      </c>
      <c r="E140" s="485">
        <v>6</v>
      </c>
      <c r="F140" s="397" t="s">
        <v>193</v>
      </c>
      <c r="G140" s="235">
        <v>0</v>
      </c>
      <c r="H140" s="241">
        <f t="shared" si="3"/>
        <v>0</v>
      </c>
      <c r="I140" s="570"/>
    </row>
    <row r="141" spans="1:9" ht="12.75">
      <c r="A141" s="228"/>
      <c r="B141" s="567">
        <f t="shared" si="2"/>
      </c>
      <c r="C141" s="235" t="s">
        <v>331</v>
      </c>
      <c r="D141" s="235">
        <v>1</v>
      </c>
      <c r="E141" s="485">
        <v>6</v>
      </c>
      <c r="F141" s="397" t="s">
        <v>193</v>
      </c>
      <c r="G141" s="235">
        <v>0</v>
      </c>
      <c r="H141" s="241">
        <f t="shared" si="3"/>
        <v>0</v>
      </c>
      <c r="I141" s="570"/>
    </row>
    <row r="142" spans="1:9" ht="12.75">
      <c r="A142" s="228"/>
      <c r="B142" s="567">
        <f t="shared" si="2"/>
      </c>
      <c r="C142" s="235" t="s">
        <v>331</v>
      </c>
      <c r="D142" s="235">
        <v>1</v>
      </c>
      <c r="E142" s="485">
        <v>6</v>
      </c>
      <c r="F142" s="397" t="s">
        <v>193</v>
      </c>
      <c r="G142" s="235">
        <v>0</v>
      </c>
      <c r="H142" s="241">
        <f t="shared" si="3"/>
        <v>0</v>
      </c>
      <c r="I142" s="570"/>
    </row>
    <row r="143" spans="1:9" ht="12.75">
      <c r="A143" s="228"/>
      <c r="B143" s="567">
        <f t="shared" si="2"/>
      </c>
      <c r="C143" s="235" t="s">
        <v>331</v>
      </c>
      <c r="D143" s="235">
        <v>1</v>
      </c>
      <c r="E143" s="485">
        <v>6</v>
      </c>
      <c r="F143" s="397" t="s">
        <v>193</v>
      </c>
      <c r="G143" s="235">
        <v>0</v>
      </c>
      <c r="H143" s="241">
        <f t="shared" si="3"/>
        <v>0</v>
      </c>
      <c r="I143" s="570"/>
    </row>
    <row r="144" spans="1:9" ht="12.75">
      <c r="A144" s="228"/>
      <c r="B144" s="567">
        <f t="shared" si="2"/>
      </c>
      <c r="C144" s="235" t="s">
        <v>331</v>
      </c>
      <c r="D144" s="235">
        <v>1</v>
      </c>
      <c r="E144" s="485">
        <v>6</v>
      </c>
      <c r="F144" s="397" t="s">
        <v>193</v>
      </c>
      <c r="G144" s="235">
        <v>0</v>
      </c>
      <c r="H144" s="241">
        <f t="shared" si="3"/>
        <v>0</v>
      </c>
      <c r="I144" s="570"/>
    </row>
    <row r="145" spans="1:9" ht="12.75">
      <c r="A145" s="228"/>
      <c r="B145" s="567">
        <f t="shared" si="2"/>
      </c>
      <c r="C145" s="235" t="s">
        <v>331</v>
      </c>
      <c r="D145" s="235">
        <v>1</v>
      </c>
      <c r="E145" s="485">
        <v>6</v>
      </c>
      <c r="F145" s="397" t="s">
        <v>193</v>
      </c>
      <c r="G145" s="235">
        <v>0</v>
      </c>
      <c r="H145" s="241">
        <f t="shared" si="3"/>
        <v>0</v>
      </c>
      <c r="I145" s="570"/>
    </row>
    <row r="146" spans="1:9" ht="12.75">
      <c r="A146" s="228"/>
      <c r="B146" s="567">
        <f t="shared" si="2"/>
      </c>
      <c r="C146" s="235" t="s">
        <v>331</v>
      </c>
      <c r="D146" s="235">
        <v>1</v>
      </c>
      <c r="E146" s="485">
        <v>6</v>
      </c>
      <c r="F146" s="397" t="s">
        <v>193</v>
      </c>
      <c r="G146" s="235">
        <v>0</v>
      </c>
      <c r="H146" s="241">
        <f t="shared" si="3"/>
        <v>0</v>
      </c>
      <c r="I146" s="570"/>
    </row>
    <row r="147" spans="1:9" ht="12.75">
      <c r="A147" s="228"/>
      <c r="B147" s="567">
        <f t="shared" si="2"/>
      </c>
      <c r="C147" s="235" t="s">
        <v>331</v>
      </c>
      <c r="D147" s="235">
        <v>1</v>
      </c>
      <c r="E147" s="485">
        <v>6</v>
      </c>
      <c r="F147" s="397" t="s">
        <v>193</v>
      </c>
      <c r="G147" s="235">
        <v>0</v>
      </c>
      <c r="H147" s="241">
        <f t="shared" si="3"/>
        <v>0</v>
      </c>
      <c r="I147" s="570"/>
    </row>
    <row r="148" spans="1:9" ht="12.75">
      <c r="A148" s="228"/>
      <c r="B148" s="567">
        <f t="shared" si="2"/>
      </c>
      <c r="C148" s="235" t="s">
        <v>331</v>
      </c>
      <c r="D148" s="235">
        <v>1</v>
      </c>
      <c r="E148" s="485">
        <v>6</v>
      </c>
      <c r="F148" s="397" t="s">
        <v>193</v>
      </c>
      <c r="G148" s="235">
        <v>0</v>
      </c>
      <c r="H148" s="241">
        <f t="shared" si="3"/>
        <v>0</v>
      </c>
      <c r="I148" s="570"/>
    </row>
    <row r="149" spans="1:9" ht="12.75">
      <c r="A149" s="228"/>
      <c r="B149" s="567">
        <f t="shared" si="2"/>
      </c>
      <c r="C149" s="235" t="s">
        <v>331</v>
      </c>
      <c r="D149" s="235">
        <v>1</v>
      </c>
      <c r="E149" s="485">
        <v>6</v>
      </c>
      <c r="F149" s="397" t="s">
        <v>193</v>
      </c>
      <c r="G149" s="235">
        <v>0</v>
      </c>
      <c r="H149" s="241">
        <f t="shared" si="3"/>
        <v>0</v>
      </c>
      <c r="I149" s="570"/>
    </row>
    <row r="150" spans="1:9" ht="12.75">
      <c r="A150" s="228"/>
      <c r="B150" s="567">
        <f t="shared" si="2"/>
      </c>
      <c r="C150" s="235" t="s">
        <v>331</v>
      </c>
      <c r="D150" s="235">
        <v>1</v>
      </c>
      <c r="E150" s="485">
        <v>6</v>
      </c>
      <c r="F150" s="397" t="s">
        <v>193</v>
      </c>
      <c r="G150" s="235">
        <v>0</v>
      </c>
      <c r="H150" s="241">
        <f t="shared" si="3"/>
        <v>0</v>
      </c>
      <c r="I150" s="570"/>
    </row>
    <row r="151" spans="1:9" ht="12.75">
      <c r="A151" s="228"/>
      <c r="B151" s="567">
        <f t="shared" si="2"/>
      </c>
      <c r="C151" s="235" t="s">
        <v>331</v>
      </c>
      <c r="D151" s="235">
        <v>1</v>
      </c>
      <c r="E151" s="485">
        <v>6</v>
      </c>
      <c r="F151" s="397" t="s">
        <v>193</v>
      </c>
      <c r="G151" s="235">
        <v>0</v>
      </c>
      <c r="H151" s="241">
        <f t="shared" si="3"/>
        <v>0</v>
      </c>
      <c r="I151" s="570"/>
    </row>
    <row r="152" spans="1:9" ht="12.75">
      <c r="A152" s="228"/>
      <c r="B152" s="567">
        <f t="shared" si="2"/>
      </c>
      <c r="C152" s="235" t="s">
        <v>331</v>
      </c>
      <c r="D152" s="235">
        <v>1</v>
      </c>
      <c r="E152" s="485">
        <v>6</v>
      </c>
      <c r="F152" s="397" t="s">
        <v>193</v>
      </c>
      <c r="G152" s="235">
        <v>0</v>
      </c>
      <c r="H152" s="241">
        <f t="shared" si="3"/>
        <v>0</v>
      </c>
      <c r="I152" s="570"/>
    </row>
    <row r="153" spans="1:9" ht="12.75">
      <c r="A153" s="228"/>
      <c r="B153" s="567">
        <f t="shared" si="2"/>
      </c>
      <c r="C153" s="235" t="s">
        <v>331</v>
      </c>
      <c r="D153" s="235">
        <v>1</v>
      </c>
      <c r="E153" s="485">
        <v>6</v>
      </c>
      <c r="F153" s="397" t="s">
        <v>193</v>
      </c>
      <c r="G153" s="235">
        <v>0</v>
      </c>
      <c r="H153" s="241">
        <f t="shared" si="3"/>
        <v>0</v>
      </c>
      <c r="I153" s="570"/>
    </row>
    <row r="154" spans="1:9" ht="12.75">
      <c r="A154" s="228"/>
      <c r="B154" s="567">
        <f t="shared" si="2"/>
      </c>
      <c r="C154" s="235" t="s">
        <v>331</v>
      </c>
      <c r="D154" s="235">
        <v>1</v>
      </c>
      <c r="E154" s="485">
        <v>6</v>
      </c>
      <c r="F154" s="397" t="s">
        <v>193</v>
      </c>
      <c r="G154" s="235">
        <v>0</v>
      </c>
      <c r="H154" s="241">
        <f t="shared" si="3"/>
        <v>0</v>
      </c>
      <c r="I154" s="570"/>
    </row>
    <row r="155" spans="1:9" ht="12.75">
      <c r="A155" s="228"/>
      <c r="B155" s="567">
        <f t="shared" si="2"/>
      </c>
      <c r="C155" s="235" t="s">
        <v>331</v>
      </c>
      <c r="D155" s="235">
        <v>1</v>
      </c>
      <c r="E155" s="485">
        <v>6</v>
      </c>
      <c r="F155" s="397" t="s">
        <v>193</v>
      </c>
      <c r="G155" s="235">
        <v>0</v>
      </c>
      <c r="H155" s="241">
        <f t="shared" si="3"/>
        <v>0</v>
      </c>
      <c r="I155" s="570"/>
    </row>
    <row r="156" spans="1:9" ht="12.75">
      <c r="A156" s="228"/>
      <c r="B156" s="567">
        <f t="shared" si="2"/>
      </c>
      <c r="C156" s="235" t="s">
        <v>331</v>
      </c>
      <c r="D156" s="235">
        <v>1</v>
      </c>
      <c r="E156" s="485">
        <v>6</v>
      </c>
      <c r="F156" s="397" t="s">
        <v>193</v>
      </c>
      <c r="G156" s="235">
        <v>0</v>
      </c>
      <c r="H156" s="241">
        <f t="shared" si="3"/>
        <v>0</v>
      </c>
      <c r="I156" s="570"/>
    </row>
    <row r="157" spans="1:9" ht="12.75">
      <c r="A157" s="228"/>
      <c r="B157" s="567">
        <f t="shared" si="2"/>
      </c>
      <c r="C157" s="235" t="s">
        <v>331</v>
      </c>
      <c r="D157" s="235">
        <v>1</v>
      </c>
      <c r="E157" s="485">
        <v>6</v>
      </c>
      <c r="F157" s="397" t="s">
        <v>193</v>
      </c>
      <c r="G157" s="235">
        <v>0</v>
      </c>
      <c r="H157" s="241">
        <f t="shared" si="3"/>
        <v>0</v>
      </c>
      <c r="I157" s="570"/>
    </row>
    <row r="158" spans="1:9" ht="12.75">
      <c r="A158" s="228"/>
      <c r="B158" s="567">
        <f t="shared" si="2"/>
      </c>
      <c r="C158" s="235" t="s">
        <v>331</v>
      </c>
      <c r="D158" s="235">
        <v>1</v>
      </c>
      <c r="E158" s="485">
        <v>6</v>
      </c>
      <c r="F158" s="397" t="s">
        <v>193</v>
      </c>
      <c r="G158" s="235">
        <v>0</v>
      </c>
      <c r="H158" s="241">
        <f t="shared" si="3"/>
        <v>0</v>
      </c>
      <c r="I158" s="570"/>
    </row>
    <row r="159" spans="1:9" ht="12.75">
      <c r="A159" s="228"/>
      <c r="B159" s="567">
        <f t="shared" si="2"/>
      </c>
      <c r="C159" s="235" t="s">
        <v>331</v>
      </c>
      <c r="D159" s="235">
        <v>1</v>
      </c>
      <c r="E159" s="485">
        <v>6</v>
      </c>
      <c r="F159" s="397" t="s">
        <v>193</v>
      </c>
      <c r="G159" s="235">
        <v>0</v>
      </c>
      <c r="H159" s="241">
        <f t="shared" si="3"/>
        <v>0</v>
      </c>
      <c r="I159" s="570"/>
    </row>
    <row r="160" spans="1:9" ht="12.75">
      <c r="A160" s="228"/>
      <c r="B160" s="567">
        <f t="shared" si="2"/>
      </c>
      <c r="C160" s="235" t="s">
        <v>331</v>
      </c>
      <c r="D160" s="235">
        <v>1</v>
      </c>
      <c r="E160" s="485">
        <v>6</v>
      </c>
      <c r="F160" s="397" t="s">
        <v>193</v>
      </c>
      <c r="G160" s="235">
        <v>0</v>
      </c>
      <c r="H160" s="241">
        <f t="shared" si="3"/>
        <v>0</v>
      </c>
      <c r="I160" s="570"/>
    </row>
    <row r="161" spans="1:9" ht="12.75">
      <c r="A161" s="228"/>
      <c r="B161" s="567">
        <f t="shared" si="2"/>
      </c>
      <c r="C161" s="235" t="s">
        <v>331</v>
      </c>
      <c r="D161" s="235">
        <v>1</v>
      </c>
      <c r="E161" s="485">
        <v>6</v>
      </c>
      <c r="F161" s="397" t="s">
        <v>193</v>
      </c>
      <c r="G161" s="235">
        <v>0</v>
      </c>
      <c r="H161" s="241">
        <f t="shared" si="3"/>
        <v>0</v>
      </c>
      <c r="I161" s="570"/>
    </row>
    <row r="162" spans="1:9" ht="12.75">
      <c r="A162" s="228"/>
      <c r="B162" s="567">
        <f t="shared" si="2"/>
      </c>
      <c r="C162" s="235" t="s">
        <v>331</v>
      </c>
      <c r="D162" s="235">
        <v>1</v>
      </c>
      <c r="E162" s="485">
        <v>6</v>
      </c>
      <c r="F162" s="397" t="s">
        <v>193</v>
      </c>
      <c r="G162" s="235">
        <v>0</v>
      </c>
      <c r="H162" s="241">
        <f t="shared" si="3"/>
        <v>0</v>
      </c>
      <c r="I162" s="570"/>
    </row>
    <row r="163" spans="1:9" ht="13.5" thickBot="1">
      <c r="A163" s="229" t="s">
        <v>627</v>
      </c>
      <c r="B163" s="568">
        <f aca="true" t="shared" si="4" ref="B163:B226">B137</f>
      </c>
      <c r="C163" s="236" t="s">
        <v>331</v>
      </c>
      <c r="D163" s="236">
        <v>1</v>
      </c>
      <c r="E163" s="486">
        <v>6</v>
      </c>
      <c r="F163" s="398" t="s">
        <v>193</v>
      </c>
      <c r="G163" s="235">
        <v>0</v>
      </c>
      <c r="H163" s="242">
        <f aca="true" t="shared" si="5" ref="H163:H226">H137</f>
        <v>0</v>
      </c>
      <c r="I163" s="571"/>
    </row>
    <row r="164" spans="1:9" ht="12.75">
      <c r="A164" s="229" t="s">
        <v>626</v>
      </c>
      <c r="B164" s="566">
        <f t="shared" si="4"/>
      </c>
      <c r="C164" s="234" t="s">
        <v>331</v>
      </c>
      <c r="D164" s="234">
        <v>1</v>
      </c>
      <c r="E164" s="484">
        <v>7</v>
      </c>
      <c r="F164" s="420" t="s">
        <v>193</v>
      </c>
      <c r="G164" s="234">
        <v>0</v>
      </c>
      <c r="H164" s="243">
        <f t="shared" si="5"/>
        <v>0</v>
      </c>
      <c r="I164" s="569"/>
    </row>
    <row r="165" spans="1:9" ht="12.75">
      <c r="A165" s="228"/>
      <c r="B165" s="567">
        <f t="shared" si="4"/>
      </c>
      <c r="C165" s="235" t="s">
        <v>331</v>
      </c>
      <c r="D165" s="235">
        <v>1</v>
      </c>
      <c r="E165" s="485">
        <v>7</v>
      </c>
      <c r="F165" s="397" t="s">
        <v>193</v>
      </c>
      <c r="G165" s="235">
        <v>0</v>
      </c>
      <c r="H165" s="241">
        <f t="shared" si="5"/>
        <v>0</v>
      </c>
      <c r="I165" s="570"/>
    </row>
    <row r="166" spans="1:9" ht="12.75">
      <c r="A166" s="228"/>
      <c r="B166" s="567">
        <f t="shared" si="4"/>
      </c>
      <c r="C166" s="235" t="s">
        <v>331</v>
      </c>
      <c r="D166" s="235">
        <v>1</v>
      </c>
      <c r="E166" s="485">
        <v>7</v>
      </c>
      <c r="F166" s="397" t="s">
        <v>193</v>
      </c>
      <c r="G166" s="235">
        <v>0</v>
      </c>
      <c r="H166" s="241">
        <f t="shared" si="5"/>
        <v>0</v>
      </c>
      <c r="I166" s="570"/>
    </row>
    <row r="167" spans="1:9" ht="12.75">
      <c r="A167" s="228"/>
      <c r="B167" s="567">
        <f t="shared" si="4"/>
      </c>
      <c r="C167" s="235" t="s">
        <v>331</v>
      </c>
      <c r="D167" s="235">
        <v>1</v>
      </c>
      <c r="E167" s="485">
        <v>7</v>
      </c>
      <c r="F167" s="397" t="s">
        <v>193</v>
      </c>
      <c r="G167" s="235">
        <v>0</v>
      </c>
      <c r="H167" s="241">
        <f t="shared" si="5"/>
        <v>0</v>
      </c>
      <c r="I167" s="570"/>
    </row>
    <row r="168" spans="1:9" ht="12.75">
      <c r="A168" s="228"/>
      <c r="B168" s="567">
        <f t="shared" si="4"/>
      </c>
      <c r="C168" s="235" t="s">
        <v>331</v>
      </c>
      <c r="D168" s="235">
        <v>1</v>
      </c>
      <c r="E168" s="485">
        <v>7</v>
      </c>
      <c r="F168" s="397" t="s">
        <v>193</v>
      </c>
      <c r="G168" s="235">
        <v>0</v>
      </c>
      <c r="H168" s="241">
        <f t="shared" si="5"/>
        <v>0</v>
      </c>
      <c r="I168" s="570"/>
    </row>
    <row r="169" spans="1:9" ht="12.75">
      <c r="A169" s="228"/>
      <c r="B169" s="567">
        <f t="shared" si="4"/>
      </c>
      <c r="C169" s="235" t="s">
        <v>331</v>
      </c>
      <c r="D169" s="235">
        <v>1</v>
      </c>
      <c r="E169" s="485">
        <v>7</v>
      </c>
      <c r="F169" s="397" t="s">
        <v>193</v>
      </c>
      <c r="G169" s="235">
        <v>0</v>
      </c>
      <c r="H169" s="241">
        <f t="shared" si="5"/>
        <v>0</v>
      </c>
      <c r="I169" s="570"/>
    </row>
    <row r="170" spans="1:9" ht="12.75">
      <c r="A170" s="228"/>
      <c r="B170" s="567">
        <f t="shared" si="4"/>
      </c>
      <c r="C170" s="235" t="s">
        <v>331</v>
      </c>
      <c r="D170" s="235">
        <v>1</v>
      </c>
      <c r="E170" s="485">
        <v>7</v>
      </c>
      <c r="F170" s="397" t="s">
        <v>193</v>
      </c>
      <c r="G170" s="235">
        <v>0</v>
      </c>
      <c r="H170" s="241">
        <f t="shared" si="5"/>
        <v>0</v>
      </c>
      <c r="I170" s="570"/>
    </row>
    <row r="171" spans="1:9" ht="12.75">
      <c r="A171" s="228"/>
      <c r="B171" s="567">
        <f t="shared" si="4"/>
      </c>
      <c r="C171" s="235" t="s">
        <v>331</v>
      </c>
      <c r="D171" s="235">
        <v>1</v>
      </c>
      <c r="E171" s="485">
        <v>7</v>
      </c>
      <c r="F171" s="397" t="s">
        <v>193</v>
      </c>
      <c r="G171" s="235">
        <v>0</v>
      </c>
      <c r="H171" s="241">
        <f t="shared" si="5"/>
        <v>0</v>
      </c>
      <c r="I171" s="570"/>
    </row>
    <row r="172" spans="1:9" ht="12.75">
      <c r="A172" s="228"/>
      <c r="B172" s="567">
        <f t="shared" si="4"/>
      </c>
      <c r="C172" s="235" t="s">
        <v>331</v>
      </c>
      <c r="D172" s="235">
        <v>1</v>
      </c>
      <c r="E172" s="485">
        <v>7</v>
      </c>
      <c r="F172" s="397" t="s">
        <v>193</v>
      </c>
      <c r="G172" s="235">
        <v>0</v>
      </c>
      <c r="H172" s="241">
        <f t="shared" si="5"/>
        <v>0</v>
      </c>
      <c r="I172" s="570"/>
    </row>
    <row r="173" spans="1:9" ht="12.75">
      <c r="A173" s="228"/>
      <c r="B173" s="567">
        <f t="shared" si="4"/>
      </c>
      <c r="C173" s="235" t="s">
        <v>331</v>
      </c>
      <c r="D173" s="235">
        <v>1</v>
      </c>
      <c r="E173" s="485">
        <v>7</v>
      </c>
      <c r="F173" s="397" t="s">
        <v>193</v>
      </c>
      <c r="G173" s="235">
        <v>0</v>
      </c>
      <c r="H173" s="241">
        <f t="shared" si="5"/>
        <v>0</v>
      </c>
      <c r="I173" s="570"/>
    </row>
    <row r="174" spans="1:9" ht="12.75">
      <c r="A174" s="228"/>
      <c r="B174" s="567">
        <f t="shared" si="4"/>
      </c>
      <c r="C174" s="235" t="s">
        <v>331</v>
      </c>
      <c r="D174" s="235">
        <v>1</v>
      </c>
      <c r="E174" s="485">
        <v>7</v>
      </c>
      <c r="F174" s="397" t="s">
        <v>193</v>
      </c>
      <c r="G174" s="235">
        <v>0</v>
      </c>
      <c r="H174" s="241">
        <f t="shared" si="5"/>
        <v>0</v>
      </c>
      <c r="I174" s="570"/>
    </row>
    <row r="175" spans="1:9" ht="12.75">
      <c r="A175" s="228"/>
      <c r="B175" s="567">
        <f t="shared" si="4"/>
      </c>
      <c r="C175" s="235" t="s">
        <v>331</v>
      </c>
      <c r="D175" s="235">
        <v>1</v>
      </c>
      <c r="E175" s="485">
        <v>7</v>
      </c>
      <c r="F175" s="397" t="s">
        <v>193</v>
      </c>
      <c r="G175" s="235">
        <v>0</v>
      </c>
      <c r="H175" s="241">
        <f t="shared" si="5"/>
        <v>0</v>
      </c>
      <c r="I175" s="570"/>
    </row>
    <row r="176" spans="1:9" ht="12.75">
      <c r="A176" s="228"/>
      <c r="B176" s="567">
        <f t="shared" si="4"/>
      </c>
      <c r="C176" s="235" t="s">
        <v>331</v>
      </c>
      <c r="D176" s="235">
        <v>1</v>
      </c>
      <c r="E176" s="485">
        <v>7</v>
      </c>
      <c r="F176" s="397" t="s">
        <v>193</v>
      </c>
      <c r="G176" s="235">
        <v>0</v>
      </c>
      <c r="H176" s="241">
        <f t="shared" si="5"/>
        <v>0</v>
      </c>
      <c r="I176" s="570"/>
    </row>
    <row r="177" spans="1:9" ht="12.75">
      <c r="A177" s="228"/>
      <c r="B177" s="567">
        <f t="shared" si="4"/>
      </c>
      <c r="C177" s="235" t="s">
        <v>331</v>
      </c>
      <c r="D177" s="235">
        <v>1</v>
      </c>
      <c r="E177" s="485">
        <v>7</v>
      </c>
      <c r="F177" s="397" t="s">
        <v>193</v>
      </c>
      <c r="G177" s="235">
        <v>0</v>
      </c>
      <c r="H177" s="241">
        <f t="shared" si="5"/>
        <v>0</v>
      </c>
      <c r="I177" s="570"/>
    </row>
    <row r="178" spans="1:9" ht="12.75">
      <c r="A178" s="228"/>
      <c r="B178" s="567">
        <f t="shared" si="4"/>
      </c>
      <c r="C178" s="235" t="s">
        <v>331</v>
      </c>
      <c r="D178" s="235">
        <v>1</v>
      </c>
      <c r="E178" s="485">
        <v>7</v>
      </c>
      <c r="F178" s="397" t="s">
        <v>193</v>
      </c>
      <c r="G178" s="235">
        <v>0</v>
      </c>
      <c r="H178" s="241">
        <f t="shared" si="5"/>
        <v>0</v>
      </c>
      <c r="I178" s="570"/>
    </row>
    <row r="179" spans="1:9" ht="12.75">
      <c r="A179" s="228"/>
      <c r="B179" s="567">
        <f t="shared" si="4"/>
      </c>
      <c r="C179" s="235" t="s">
        <v>331</v>
      </c>
      <c r="D179" s="235">
        <v>1</v>
      </c>
      <c r="E179" s="485">
        <v>7</v>
      </c>
      <c r="F179" s="397" t="s">
        <v>193</v>
      </c>
      <c r="G179" s="235">
        <v>0</v>
      </c>
      <c r="H179" s="241">
        <f t="shared" si="5"/>
        <v>0</v>
      </c>
      <c r="I179" s="570"/>
    </row>
    <row r="180" spans="1:9" ht="12.75">
      <c r="A180" s="228"/>
      <c r="B180" s="567">
        <f t="shared" si="4"/>
      </c>
      <c r="C180" s="235" t="s">
        <v>331</v>
      </c>
      <c r="D180" s="235">
        <v>1</v>
      </c>
      <c r="E180" s="485">
        <v>7</v>
      </c>
      <c r="F180" s="397" t="s">
        <v>193</v>
      </c>
      <c r="G180" s="235">
        <v>0</v>
      </c>
      <c r="H180" s="241">
        <f t="shared" si="5"/>
        <v>0</v>
      </c>
      <c r="I180" s="570"/>
    </row>
    <row r="181" spans="1:9" ht="12.75">
      <c r="A181" s="228"/>
      <c r="B181" s="567">
        <f t="shared" si="4"/>
      </c>
      <c r="C181" s="235" t="s">
        <v>331</v>
      </c>
      <c r="D181" s="235">
        <v>1</v>
      </c>
      <c r="E181" s="485">
        <v>7</v>
      </c>
      <c r="F181" s="397" t="s">
        <v>193</v>
      </c>
      <c r="G181" s="235">
        <v>0</v>
      </c>
      <c r="H181" s="241">
        <f t="shared" si="5"/>
        <v>0</v>
      </c>
      <c r="I181" s="570"/>
    </row>
    <row r="182" spans="1:9" ht="12.75">
      <c r="A182" s="228"/>
      <c r="B182" s="567">
        <f t="shared" si="4"/>
      </c>
      <c r="C182" s="235" t="s">
        <v>331</v>
      </c>
      <c r="D182" s="235">
        <v>1</v>
      </c>
      <c r="E182" s="485">
        <v>7</v>
      </c>
      <c r="F182" s="397" t="s">
        <v>193</v>
      </c>
      <c r="G182" s="235">
        <v>0</v>
      </c>
      <c r="H182" s="241">
        <f t="shared" si="5"/>
        <v>0</v>
      </c>
      <c r="I182" s="570"/>
    </row>
    <row r="183" spans="1:9" ht="12.75">
      <c r="A183" s="228"/>
      <c r="B183" s="567">
        <f t="shared" si="4"/>
      </c>
      <c r="C183" s="235" t="s">
        <v>331</v>
      </c>
      <c r="D183" s="235">
        <v>1</v>
      </c>
      <c r="E183" s="485">
        <v>7</v>
      </c>
      <c r="F183" s="397" t="s">
        <v>193</v>
      </c>
      <c r="G183" s="235">
        <v>0</v>
      </c>
      <c r="H183" s="241">
        <f t="shared" si="5"/>
        <v>0</v>
      </c>
      <c r="I183" s="570"/>
    </row>
    <row r="184" spans="1:9" ht="12.75">
      <c r="A184" s="228"/>
      <c r="B184" s="567">
        <f t="shared" si="4"/>
      </c>
      <c r="C184" s="235" t="s">
        <v>331</v>
      </c>
      <c r="D184" s="235">
        <v>1</v>
      </c>
      <c r="E184" s="485">
        <v>7</v>
      </c>
      <c r="F184" s="397" t="s">
        <v>193</v>
      </c>
      <c r="G184" s="235">
        <v>0</v>
      </c>
      <c r="H184" s="241">
        <f t="shared" si="5"/>
        <v>0</v>
      </c>
      <c r="I184" s="570"/>
    </row>
    <row r="185" spans="1:9" ht="12.75">
      <c r="A185" s="228"/>
      <c r="B185" s="567">
        <f t="shared" si="4"/>
      </c>
      <c r="C185" s="235" t="s">
        <v>331</v>
      </c>
      <c r="D185" s="235">
        <v>1</v>
      </c>
      <c r="E185" s="485">
        <v>7</v>
      </c>
      <c r="F185" s="397" t="s">
        <v>193</v>
      </c>
      <c r="G185" s="235">
        <v>0</v>
      </c>
      <c r="H185" s="241">
        <f t="shared" si="5"/>
        <v>0</v>
      </c>
      <c r="I185" s="570"/>
    </row>
    <row r="186" spans="1:9" ht="12.75">
      <c r="A186" s="228"/>
      <c r="B186" s="567">
        <f t="shared" si="4"/>
      </c>
      <c r="C186" s="235" t="s">
        <v>331</v>
      </c>
      <c r="D186" s="235">
        <v>1</v>
      </c>
      <c r="E186" s="485">
        <v>7</v>
      </c>
      <c r="F186" s="397" t="s">
        <v>193</v>
      </c>
      <c r="G186" s="235">
        <v>0</v>
      </c>
      <c r="H186" s="241">
        <f t="shared" si="5"/>
        <v>0</v>
      </c>
      <c r="I186" s="570"/>
    </row>
    <row r="187" spans="1:9" ht="12.75">
      <c r="A187" s="228"/>
      <c r="B187" s="567">
        <f t="shared" si="4"/>
      </c>
      <c r="C187" s="235" t="s">
        <v>331</v>
      </c>
      <c r="D187" s="235">
        <v>1</v>
      </c>
      <c r="E187" s="485">
        <v>7</v>
      </c>
      <c r="F187" s="397" t="s">
        <v>193</v>
      </c>
      <c r="G187" s="235">
        <v>0</v>
      </c>
      <c r="H187" s="241">
        <f t="shared" si="5"/>
        <v>0</v>
      </c>
      <c r="I187" s="570"/>
    </row>
    <row r="188" spans="1:9" ht="12.75">
      <c r="A188" s="228"/>
      <c r="B188" s="567">
        <f t="shared" si="4"/>
      </c>
      <c r="C188" s="235" t="s">
        <v>331</v>
      </c>
      <c r="D188" s="235">
        <v>1</v>
      </c>
      <c r="E188" s="485">
        <v>7</v>
      </c>
      <c r="F188" s="397" t="s">
        <v>193</v>
      </c>
      <c r="G188" s="235">
        <v>0</v>
      </c>
      <c r="H188" s="241">
        <f t="shared" si="5"/>
        <v>0</v>
      </c>
      <c r="I188" s="570"/>
    </row>
    <row r="189" spans="1:9" ht="13.5" thickBot="1">
      <c r="A189" s="229" t="s">
        <v>625</v>
      </c>
      <c r="B189" s="568">
        <f t="shared" si="4"/>
      </c>
      <c r="C189" s="236" t="s">
        <v>331</v>
      </c>
      <c r="D189" s="236">
        <v>1</v>
      </c>
      <c r="E189" s="486">
        <v>7</v>
      </c>
      <c r="F189" s="398" t="s">
        <v>193</v>
      </c>
      <c r="G189" s="235">
        <v>0</v>
      </c>
      <c r="H189" s="242">
        <f t="shared" si="5"/>
        <v>0</v>
      </c>
      <c r="I189" s="571"/>
    </row>
    <row r="190" spans="1:9" ht="12.75">
      <c r="A190" s="229" t="s">
        <v>619</v>
      </c>
      <c r="B190" s="566">
        <f t="shared" si="4"/>
      </c>
      <c r="C190" s="234" t="s">
        <v>331</v>
      </c>
      <c r="D190" s="234">
        <v>1</v>
      </c>
      <c r="E190" s="484">
        <v>10</v>
      </c>
      <c r="F190" s="396" t="s">
        <v>193</v>
      </c>
      <c r="G190" s="234">
        <f>'Start-Up'!G4</f>
        <v>0</v>
      </c>
      <c r="H190" s="243">
        <f t="shared" si="5"/>
        <v>0</v>
      </c>
      <c r="I190" s="569"/>
    </row>
    <row r="191" spans="1:9" ht="12.75">
      <c r="A191" s="228"/>
      <c r="B191" s="567">
        <f t="shared" si="4"/>
      </c>
      <c r="C191" s="235" t="s">
        <v>331</v>
      </c>
      <c r="D191" s="235">
        <v>1</v>
      </c>
      <c r="E191" s="485">
        <v>10</v>
      </c>
      <c r="F191" s="397" t="s">
        <v>193</v>
      </c>
      <c r="G191" s="235">
        <f>'Start-Up'!G5</f>
        <v>0</v>
      </c>
      <c r="H191" s="241">
        <f t="shared" si="5"/>
        <v>0</v>
      </c>
      <c r="I191" s="570"/>
    </row>
    <row r="192" spans="1:9" ht="12.75">
      <c r="A192" s="228"/>
      <c r="B192" s="567">
        <f t="shared" si="4"/>
      </c>
      <c r="C192" s="235" t="s">
        <v>331</v>
      </c>
      <c r="D192" s="235">
        <v>1</v>
      </c>
      <c r="E192" s="485">
        <v>10</v>
      </c>
      <c r="F192" s="397" t="s">
        <v>193</v>
      </c>
      <c r="G192" s="235">
        <f>'Start-Up'!G6</f>
        <v>0</v>
      </c>
      <c r="H192" s="241">
        <f t="shared" si="5"/>
        <v>0</v>
      </c>
      <c r="I192" s="570"/>
    </row>
    <row r="193" spans="1:9" ht="12.75">
      <c r="A193" s="228"/>
      <c r="B193" s="567">
        <f t="shared" si="4"/>
      </c>
      <c r="C193" s="235" t="s">
        <v>331</v>
      </c>
      <c r="D193" s="235">
        <v>1</v>
      </c>
      <c r="E193" s="485">
        <v>10</v>
      </c>
      <c r="F193" s="397" t="s">
        <v>193</v>
      </c>
      <c r="G193" s="235">
        <f>'Start-Up'!G7</f>
        <v>0</v>
      </c>
      <c r="H193" s="241">
        <f t="shared" si="5"/>
        <v>0</v>
      </c>
      <c r="I193" s="570"/>
    </row>
    <row r="194" spans="1:9" ht="12.75">
      <c r="A194" s="228"/>
      <c r="B194" s="567">
        <f t="shared" si="4"/>
      </c>
      <c r="C194" s="235" t="s">
        <v>331</v>
      </c>
      <c r="D194" s="235">
        <v>1</v>
      </c>
      <c r="E194" s="485">
        <v>10</v>
      </c>
      <c r="F194" s="397" t="s">
        <v>193</v>
      </c>
      <c r="G194" s="235">
        <f>'Start-Up'!G8</f>
        <v>0</v>
      </c>
      <c r="H194" s="241">
        <f t="shared" si="5"/>
        <v>0</v>
      </c>
      <c r="I194" s="570"/>
    </row>
    <row r="195" spans="1:9" ht="12.75">
      <c r="A195" s="228"/>
      <c r="B195" s="567">
        <f t="shared" si="4"/>
      </c>
      <c r="C195" s="235" t="s">
        <v>331</v>
      </c>
      <c r="D195" s="235">
        <v>1</v>
      </c>
      <c r="E195" s="485">
        <v>10</v>
      </c>
      <c r="F195" s="397" t="s">
        <v>193</v>
      </c>
      <c r="G195" s="235">
        <f>'Start-Up'!G9</f>
        <v>0</v>
      </c>
      <c r="H195" s="241">
        <f t="shared" si="5"/>
        <v>0</v>
      </c>
      <c r="I195" s="570"/>
    </row>
    <row r="196" spans="1:9" ht="12.75">
      <c r="A196" s="228"/>
      <c r="B196" s="567">
        <f t="shared" si="4"/>
      </c>
      <c r="C196" s="235" t="s">
        <v>331</v>
      </c>
      <c r="D196" s="235">
        <v>1</v>
      </c>
      <c r="E196" s="485">
        <v>10</v>
      </c>
      <c r="F196" s="397" t="s">
        <v>193</v>
      </c>
      <c r="G196" s="235">
        <f>'Start-Up'!G10</f>
        <v>0</v>
      </c>
      <c r="H196" s="241">
        <f t="shared" si="5"/>
        <v>0</v>
      </c>
      <c r="I196" s="570"/>
    </row>
    <row r="197" spans="1:9" ht="12.75">
      <c r="A197" s="228"/>
      <c r="B197" s="567">
        <f t="shared" si="4"/>
      </c>
      <c r="C197" s="235" t="s">
        <v>331</v>
      </c>
      <c r="D197" s="235">
        <v>1</v>
      </c>
      <c r="E197" s="485">
        <v>10</v>
      </c>
      <c r="F197" s="397" t="s">
        <v>193</v>
      </c>
      <c r="G197" s="235">
        <f>'Start-Up'!G11</f>
        <v>0</v>
      </c>
      <c r="H197" s="241">
        <f t="shared" si="5"/>
        <v>0</v>
      </c>
      <c r="I197" s="570"/>
    </row>
    <row r="198" spans="1:9" ht="12.75">
      <c r="A198" s="228"/>
      <c r="B198" s="567">
        <f t="shared" si="4"/>
      </c>
      <c r="C198" s="235" t="s">
        <v>331</v>
      </c>
      <c r="D198" s="235">
        <v>1</v>
      </c>
      <c r="E198" s="485">
        <v>10</v>
      </c>
      <c r="F198" s="397" t="s">
        <v>193</v>
      </c>
      <c r="G198" s="235">
        <f>'Start-Up'!G12</f>
        <v>0</v>
      </c>
      <c r="H198" s="241">
        <f t="shared" si="5"/>
        <v>0</v>
      </c>
      <c r="I198" s="570"/>
    </row>
    <row r="199" spans="1:9" ht="12.75">
      <c r="A199" s="228"/>
      <c r="B199" s="567">
        <f t="shared" si="4"/>
      </c>
      <c r="C199" s="235" t="s">
        <v>331</v>
      </c>
      <c r="D199" s="235">
        <v>1</v>
      </c>
      <c r="E199" s="485">
        <v>10</v>
      </c>
      <c r="F199" s="397" t="s">
        <v>193</v>
      </c>
      <c r="G199" s="235">
        <f>'Start-Up'!G13</f>
        <v>0</v>
      </c>
      <c r="H199" s="241">
        <f t="shared" si="5"/>
        <v>0</v>
      </c>
      <c r="I199" s="570"/>
    </row>
    <row r="200" spans="1:9" ht="12.75">
      <c r="A200" s="228"/>
      <c r="B200" s="567">
        <f t="shared" si="4"/>
      </c>
      <c r="C200" s="235" t="s">
        <v>331</v>
      </c>
      <c r="D200" s="235">
        <v>1</v>
      </c>
      <c r="E200" s="485">
        <v>10</v>
      </c>
      <c r="F200" s="397" t="s">
        <v>193</v>
      </c>
      <c r="G200" s="235">
        <f>'Start-Up'!G14</f>
        <v>0</v>
      </c>
      <c r="H200" s="241">
        <f t="shared" si="5"/>
        <v>0</v>
      </c>
      <c r="I200" s="570"/>
    </row>
    <row r="201" spans="1:9" ht="12.75">
      <c r="A201" s="228"/>
      <c r="B201" s="567">
        <f t="shared" si="4"/>
      </c>
      <c r="C201" s="235" t="s">
        <v>331</v>
      </c>
      <c r="D201" s="235">
        <v>1</v>
      </c>
      <c r="E201" s="485">
        <v>10</v>
      </c>
      <c r="F201" s="397" t="s">
        <v>193</v>
      </c>
      <c r="G201" s="235">
        <f>'Start-Up'!G15</f>
        <v>0</v>
      </c>
      <c r="H201" s="241">
        <f t="shared" si="5"/>
        <v>0</v>
      </c>
      <c r="I201" s="570"/>
    </row>
    <row r="202" spans="1:9" ht="12.75">
      <c r="A202" s="228"/>
      <c r="B202" s="567">
        <f t="shared" si="4"/>
      </c>
      <c r="C202" s="235" t="s">
        <v>331</v>
      </c>
      <c r="D202" s="235">
        <v>1</v>
      </c>
      <c r="E202" s="485">
        <v>10</v>
      </c>
      <c r="F202" s="397" t="s">
        <v>193</v>
      </c>
      <c r="G202" s="235">
        <f>'Start-Up'!G16</f>
        <v>0</v>
      </c>
      <c r="H202" s="241">
        <f t="shared" si="5"/>
        <v>0</v>
      </c>
      <c r="I202" s="570"/>
    </row>
    <row r="203" spans="1:9" ht="12.75">
      <c r="A203" s="228"/>
      <c r="B203" s="567">
        <f t="shared" si="4"/>
      </c>
      <c r="C203" s="235" t="s">
        <v>331</v>
      </c>
      <c r="D203" s="235">
        <v>1</v>
      </c>
      <c r="E203" s="485">
        <v>10</v>
      </c>
      <c r="F203" s="397" t="s">
        <v>193</v>
      </c>
      <c r="G203" s="235">
        <f>'Start-Up'!G17</f>
        <v>0</v>
      </c>
      <c r="H203" s="241">
        <f t="shared" si="5"/>
        <v>0</v>
      </c>
      <c r="I203" s="570"/>
    </row>
    <row r="204" spans="1:9" ht="12.75">
      <c r="A204" s="228"/>
      <c r="B204" s="567">
        <f t="shared" si="4"/>
      </c>
      <c r="C204" s="235" t="s">
        <v>331</v>
      </c>
      <c r="D204" s="235">
        <v>1</v>
      </c>
      <c r="E204" s="485">
        <v>10</v>
      </c>
      <c r="F204" s="397" t="s">
        <v>193</v>
      </c>
      <c r="G204" s="235">
        <f>'Start-Up'!G18</f>
        <v>0</v>
      </c>
      <c r="H204" s="241">
        <f t="shared" si="5"/>
        <v>0</v>
      </c>
      <c r="I204" s="570"/>
    </row>
    <row r="205" spans="1:9" ht="12.75">
      <c r="A205" s="228"/>
      <c r="B205" s="567">
        <f t="shared" si="4"/>
      </c>
      <c r="C205" s="235" t="s">
        <v>331</v>
      </c>
      <c r="D205" s="235">
        <v>1</v>
      </c>
      <c r="E205" s="485">
        <v>10</v>
      </c>
      <c r="F205" s="397" t="s">
        <v>193</v>
      </c>
      <c r="G205" s="235">
        <f>'Start-Up'!G19</f>
        <v>0</v>
      </c>
      <c r="H205" s="241">
        <f t="shared" si="5"/>
        <v>0</v>
      </c>
      <c r="I205" s="570"/>
    </row>
    <row r="206" spans="1:9" ht="12.75">
      <c r="A206" s="228"/>
      <c r="B206" s="567">
        <f t="shared" si="4"/>
      </c>
      <c r="C206" s="235" t="s">
        <v>331</v>
      </c>
      <c r="D206" s="235">
        <v>1</v>
      </c>
      <c r="E206" s="485">
        <v>10</v>
      </c>
      <c r="F206" s="397" t="s">
        <v>193</v>
      </c>
      <c r="G206" s="235">
        <f>'Start-Up'!G20</f>
        <v>0</v>
      </c>
      <c r="H206" s="241">
        <f t="shared" si="5"/>
        <v>0</v>
      </c>
      <c r="I206" s="570"/>
    </row>
    <row r="207" spans="1:9" ht="12.75">
      <c r="A207" s="228"/>
      <c r="B207" s="567">
        <f t="shared" si="4"/>
      </c>
      <c r="C207" s="235" t="s">
        <v>331</v>
      </c>
      <c r="D207" s="235">
        <v>1</v>
      </c>
      <c r="E207" s="485">
        <v>10</v>
      </c>
      <c r="F207" s="397" t="s">
        <v>193</v>
      </c>
      <c r="G207" s="235">
        <f>'Start-Up'!G21</f>
        <v>0</v>
      </c>
      <c r="H207" s="241">
        <f t="shared" si="5"/>
        <v>0</v>
      </c>
      <c r="I207" s="570"/>
    </row>
    <row r="208" spans="1:9" ht="12.75">
      <c r="A208" s="228"/>
      <c r="B208" s="567">
        <f t="shared" si="4"/>
      </c>
      <c r="C208" s="235" t="s">
        <v>331</v>
      </c>
      <c r="D208" s="235">
        <v>1</v>
      </c>
      <c r="E208" s="485">
        <v>10</v>
      </c>
      <c r="F208" s="397" t="s">
        <v>193</v>
      </c>
      <c r="G208" s="235">
        <f>'Start-Up'!G22</f>
        <v>0</v>
      </c>
      <c r="H208" s="241">
        <f t="shared" si="5"/>
        <v>0</v>
      </c>
      <c r="I208" s="570"/>
    </row>
    <row r="209" spans="1:9" ht="12.75">
      <c r="A209" s="228"/>
      <c r="B209" s="567">
        <f t="shared" si="4"/>
      </c>
      <c r="C209" s="235" t="s">
        <v>331</v>
      </c>
      <c r="D209" s="235">
        <v>1</v>
      </c>
      <c r="E209" s="485">
        <v>10</v>
      </c>
      <c r="F209" s="397" t="s">
        <v>193</v>
      </c>
      <c r="G209" s="235">
        <f>'Start-Up'!G23</f>
        <v>0</v>
      </c>
      <c r="H209" s="241">
        <f t="shared" si="5"/>
        <v>0</v>
      </c>
      <c r="I209" s="570"/>
    </row>
    <row r="210" spans="1:9" ht="12.75">
      <c r="A210" s="228"/>
      <c r="B210" s="567">
        <f t="shared" si="4"/>
      </c>
      <c r="C210" s="235" t="s">
        <v>331</v>
      </c>
      <c r="D210" s="235">
        <v>1</v>
      </c>
      <c r="E210" s="485">
        <v>10</v>
      </c>
      <c r="F210" s="397" t="s">
        <v>193</v>
      </c>
      <c r="G210" s="235">
        <f>'Start-Up'!G24</f>
        <v>0</v>
      </c>
      <c r="H210" s="241">
        <f t="shared" si="5"/>
        <v>0</v>
      </c>
      <c r="I210" s="570"/>
    </row>
    <row r="211" spans="1:9" ht="12.75">
      <c r="A211" s="228"/>
      <c r="B211" s="567">
        <f t="shared" si="4"/>
      </c>
      <c r="C211" s="235" t="s">
        <v>331</v>
      </c>
      <c r="D211" s="235">
        <v>1</v>
      </c>
      <c r="E211" s="485">
        <v>10</v>
      </c>
      <c r="F211" s="397" t="s">
        <v>193</v>
      </c>
      <c r="G211" s="235">
        <f>'Start-Up'!G25</f>
        <v>0</v>
      </c>
      <c r="H211" s="241">
        <f t="shared" si="5"/>
        <v>0</v>
      </c>
      <c r="I211" s="570"/>
    </row>
    <row r="212" spans="1:9" ht="12.75">
      <c r="A212" s="228"/>
      <c r="B212" s="567">
        <f t="shared" si="4"/>
      </c>
      <c r="C212" s="235" t="s">
        <v>331</v>
      </c>
      <c r="D212" s="235">
        <v>1</v>
      </c>
      <c r="E212" s="485">
        <v>10</v>
      </c>
      <c r="F212" s="397" t="s">
        <v>193</v>
      </c>
      <c r="G212" s="235">
        <f>'Start-Up'!G26</f>
        <v>0</v>
      </c>
      <c r="H212" s="241">
        <f t="shared" si="5"/>
        <v>0</v>
      </c>
      <c r="I212" s="570"/>
    </row>
    <row r="213" spans="1:9" ht="12.75">
      <c r="A213" s="228"/>
      <c r="B213" s="567">
        <f t="shared" si="4"/>
      </c>
      <c r="C213" s="235" t="s">
        <v>331</v>
      </c>
      <c r="D213" s="235">
        <v>1</v>
      </c>
      <c r="E213" s="485">
        <v>10</v>
      </c>
      <c r="F213" s="397" t="s">
        <v>193</v>
      </c>
      <c r="G213" s="235">
        <f>'Start-Up'!G27</f>
        <v>0</v>
      </c>
      <c r="H213" s="241">
        <f t="shared" si="5"/>
        <v>0</v>
      </c>
      <c r="I213" s="570"/>
    </row>
    <row r="214" spans="1:9" ht="12.75">
      <c r="A214" s="228"/>
      <c r="B214" s="567">
        <f t="shared" si="4"/>
      </c>
      <c r="C214" s="235" t="s">
        <v>331</v>
      </c>
      <c r="D214" s="235">
        <v>1</v>
      </c>
      <c r="E214" s="485">
        <v>10</v>
      </c>
      <c r="F214" s="397" t="s">
        <v>193</v>
      </c>
      <c r="G214" s="235">
        <f>'Start-Up'!G28</f>
        <v>0</v>
      </c>
      <c r="H214" s="241">
        <f t="shared" si="5"/>
        <v>0</v>
      </c>
      <c r="I214" s="570"/>
    </row>
    <row r="215" spans="1:9" ht="13.5" thickBot="1">
      <c r="A215" s="229" t="s">
        <v>620</v>
      </c>
      <c r="B215" s="568">
        <f t="shared" si="4"/>
      </c>
      <c r="C215" s="236" t="s">
        <v>331</v>
      </c>
      <c r="D215" s="236">
        <v>1</v>
      </c>
      <c r="E215" s="486">
        <v>10</v>
      </c>
      <c r="F215" s="398" t="s">
        <v>193</v>
      </c>
      <c r="G215" s="235">
        <f>'Start-Up'!G29</f>
        <v>0</v>
      </c>
      <c r="H215" s="242">
        <f t="shared" si="5"/>
        <v>0</v>
      </c>
      <c r="I215" s="571"/>
    </row>
    <row r="216" spans="1:9" ht="12.75">
      <c r="A216" s="229" t="s">
        <v>385</v>
      </c>
      <c r="B216" s="566">
        <f t="shared" si="4"/>
      </c>
      <c r="C216" s="234" t="s">
        <v>331</v>
      </c>
      <c r="D216" s="234">
        <v>1</v>
      </c>
      <c r="E216" s="484">
        <v>27</v>
      </c>
      <c r="F216" s="234">
        <f>'Start-Up'!H4</f>
      </c>
      <c r="G216" s="396">
        <v>0</v>
      </c>
      <c r="H216" s="243">
        <f t="shared" si="5"/>
        <v>0</v>
      </c>
      <c r="I216" s="569"/>
    </row>
    <row r="217" spans="1:9" ht="12.75">
      <c r="A217" s="228"/>
      <c r="B217" s="567">
        <f t="shared" si="4"/>
      </c>
      <c r="C217" s="235" t="s">
        <v>331</v>
      </c>
      <c r="D217" s="235">
        <v>1</v>
      </c>
      <c r="E217" s="485">
        <v>27</v>
      </c>
      <c r="F217" s="235">
        <f>'Start-Up'!H5</f>
      </c>
      <c r="G217" s="397">
        <v>0</v>
      </c>
      <c r="H217" s="241">
        <f t="shared" si="5"/>
        <v>0</v>
      </c>
      <c r="I217" s="570"/>
    </row>
    <row r="218" spans="1:9" ht="12.75">
      <c r="A218" s="228"/>
      <c r="B218" s="567">
        <f t="shared" si="4"/>
      </c>
      <c r="C218" s="235" t="s">
        <v>331</v>
      </c>
      <c r="D218" s="235">
        <v>1</v>
      </c>
      <c r="E218" s="485">
        <v>27</v>
      </c>
      <c r="F218" s="235">
        <f>'Start-Up'!H6</f>
      </c>
      <c r="G218" s="397">
        <v>0</v>
      </c>
      <c r="H218" s="241">
        <f t="shared" si="5"/>
        <v>0</v>
      </c>
      <c r="I218" s="570"/>
    </row>
    <row r="219" spans="1:9" ht="12.75">
      <c r="A219" s="228"/>
      <c r="B219" s="567">
        <f t="shared" si="4"/>
      </c>
      <c r="C219" s="235" t="s">
        <v>331</v>
      </c>
      <c r="D219" s="235">
        <v>1</v>
      </c>
      <c r="E219" s="485">
        <v>27</v>
      </c>
      <c r="F219" s="235">
        <f>'Start-Up'!H7</f>
      </c>
      <c r="G219" s="397">
        <v>0</v>
      </c>
      <c r="H219" s="241">
        <f t="shared" si="5"/>
        <v>0</v>
      </c>
      <c r="I219" s="570"/>
    </row>
    <row r="220" spans="1:9" ht="12.75">
      <c r="A220" s="228"/>
      <c r="B220" s="567">
        <f t="shared" si="4"/>
      </c>
      <c r="C220" s="235" t="s">
        <v>331</v>
      </c>
      <c r="D220" s="235">
        <v>1</v>
      </c>
      <c r="E220" s="485">
        <v>27</v>
      </c>
      <c r="F220" s="235">
        <f>'Start-Up'!H8</f>
      </c>
      <c r="G220" s="397">
        <v>0</v>
      </c>
      <c r="H220" s="241">
        <f t="shared" si="5"/>
        <v>0</v>
      </c>
      <c r="I220" s="570"/>
    </row>
    <row r="221" spans="1:9" ht="12.75">
      <c r="A221" s="228"/>
      <c r="B221" s="567">
        <f t="shared" si="4"/>
      </c>
      <c r="C221" s="235" t="s">
        <v>331</v>
      </c>
      <c r="D221" s="235">
        <v>1</v>
      </c>
      <c r="E221" s="485">
        <v>27</v>
      </c>
      <c r="F221" s="235">
        <f>'Start-Up'!H9</f>
      </c>
      <c r="G221" s="397">
        <v>0</v>
      </c>
      <c r="H221" s="241">
        <f t="shared" si="5"/>
        <v>0</v>
      </c>
      <c r="I221" s="570"/>
    </row>
    <row r="222" spans="1:9" ht="12.75">
      <c r="A222" s="228"/>
      <c r="B222" s="567">
        <f t="shared" si="4"/>
      </c>
      <c r="C222" s="235" t="s">
        <v>331</v>
      </c>
      <c r="D222" s="235">
        <v>1</v>
      </c>
      <c r="E222" s="485">
        <v>27</v>
      </c>
      <c r="F222" s="235">
        <f>'Start-Up'!H10</f>
      </c>
      <c r="G222" s="397">
        <v>0</v>
      </c>
      <c r="H222" s="241">
        <f t="shared" si="5"/>
        <v>0</v>
      </c>
      <c r="I222" s="570"/>
    </row>
    <row r="223" spans="1:9" ht="12.75">
      <c r="A223" s="228"/>
      <c r="B223" s="567">
        <f t="shared" si="4"/>
      </c>
      <c r="C223" s="235" t="s">
        <v>331</v>
      </c>
      <c r="D223" s="235">
        <v>1</v>
      </c>
      <c r="E223" s="485">
        <v>27</v>
      </c>
      <c r="F223" s="235">
        <f>'Start-Up'!H11</f>
      </c>
      <c r="G223" s="397">
        <v>0</v>
      </c>
      <c r="H223" s="241">
        <f t="shared" si="5"/>
        <v>0</v>
      </c>
      <c r="I223" s="570"/>
    </row>
    <row r="224" spans="1:9" ht="12.75">
      <c r="A224" s="228"/>
      <c r="B224" s="567">
        <f t="shared" si="4"/>
      </c>
      <c r="C224" s="235" t="s">
        <v>331</v>
      </c>
      <c r="D224" s="235">
        <v>1</v>
      </c>
      <c r="E224" s="485">
        <v>27</v>
      </c>
      <c r="F224" s="235">
        <f>'Start-Up'!H12</f>
      </c>
      <c r="G224" s="397">
        <v>0</v>
      </c>
      <c r="H224" s="241">
        <f t="shared" si="5"/>
        <v>0</v>
      </c>
      <c r="I224" s="570"/>
    </row>
    <row r="225" spans="1:9" ht="12.75">
      <c r="A225" s="228"/>
      <c r="B225" s="567">
        <f t="shared" si="4"/>
      </c>
      <c r="C225" s="235" t="s">
        <v>331</v>
      </c>
      <c r="D225" s="235">
        <v>1</v>
      </c>
      <c r="E225" s="485">
        <v>27</v>
      </c>
      <c r="F225" s="235">
        <f>'Start-Up'!H13</f>
      </c>
      <c r="G225" s="397">
        <v>0</v>
      </c>
      <c r="H225" s="241">
        <f t="shared" si="5"/>
        <v>0</v>
      </c>
      <c r="I225" s="570"/>
    </row>
    <row r="226" spans="1:9" ht="12.75">
      <c r="A226" s="228"/>
      <c r="B226" s="567">
        <f t="shared" si="4"/>
      </c>
      <c r="C226" s="235" t="s">
        <v>331</v>
      </c>
      <c r="D226" s="235">
        <v>1</v>
      </c>
      <c r="E226" s="485">
        <v>27</v>
      </c>
      <c r="F226" s="235">
        <f>'Start-Up'!H14</f>
      </c>
      <c r="G226" s="397">
        <v>0</v>
      </c>
      <c r="H226" s="241">
        <f t="shared" si="5"/>
        <v>0</v>
      </c>
      <c r="I226" s="570"/>
    </row>
    <row r="227" spans="1:9" ht="12.75">
      <c r="A227" s="228"/>
      <c r="B227" s="567">
        <f aca="true" t="shared" si="6" ref="B227:B290">B201</f>
      </c>
      <c r="C227" s="235" t="s">
        <v>331</v>
      </c>
      <c r="D227" s="235">
        <v>1</v>
      </c>
      <c r="E227" s="485">
        <v>27</v>
      </c>
      <c r="F227" s="235">
        <f>'Start-Up'!H15</f>
      </c>
      <c r="G227" s="397">
        <v>0</v>
      </c>
      <c r="H227" s="241">
        <f aca="true" t="shared" si="7" ref="H227:H290">H201</f>
        <v>0</v>
      </c>
      <c r="I227" s="570"/>
    </row>
    <row r="228" spans="1:9" ht="12.75">
      <c r="A228" s="228"/>
      <c r="B228" s="567">
        <f t="shared" si="6"/>
      </c>
      <c r="C228" s="235" t="s">
        <v>331</v>
      </c>
      <c r="D228" s="235">
        <v>1</v>
      </c>
      <c r="E228" s="485">
        <v>27</v>
      </c>
      <c r="F228" s="235">
        <f>'Start-Up'!H16</f>
      </c>
      <c r="G228" s="397">
        <v>0</v>
      </c>
      <c r="H228" s="241">
        <f t="shared" si="7"/>
        <v>0</v>
      </c>
      <c r="I228" s="570"/>
    </row>
    <row r="229" spans="1:9" ht="12.75">
      <c r="A229" s="228"/>
      <c r="B229" s="567">
        <f t="shared" si="6"/>
      </c>
      <c r="C229" s="235" t="s">
        <v>331</v>
      </c>
      <c r="D229" s="235">
        <v>1</v>
      </c>
      <c r="E229" s="485">
        <v>27</v>
      </c>
      <c r="F229" s="235">
        <f>'Start-Up'!H17</f>
      </c>
      <c r="G229" s="397">
        <v>0</v>
      </c>
      <c r="H229" s="241">
        <f t="shared" si="7"/>
        <v>0</v>
      </c>
      <c r="I229" s="570"/>
    </row>
    <row r="230" spans="1:9" ht="12.75">
      <c r="A230" s="228"/>
      <c r="B230" s="567">
        <f t="shared" si="6"/>
      </c>
      <c r="C230" s="235" t="s">
        <v>331</v>
      </c>
      <c r="D230" s="235">
        <v>1</v>
      </c>
      <c r="E230" s="485">
        <v>27</v>
      </c>
      <c r="F230" s="235">
        <f>'Start-Up'!H18</f>
      </c>
      <c r="G230" s="397">
        <v>0</v>
      </c>
      <c r="H230" s="241">
        <f t="shared" si="7"/>
        <v>0</v>
      </c>
      <c r="I230" s="570"/>
    </row>
    <row r="231" spans="1:9" ht="12.75">
      <c r="A231" s="228"/>
      <c r="B231" s="567">
        <f t="shared" si="6"/>
      </c>
      <c r="C231" s="235" t="s">
        <v>331</v>
      </c>
      <c r="D231" s="235">
        <v>1</v>
      </c>
      <c r="E231" s="485">
        <v>27</v>
      </c>
      <c r="F231" s="235">
        <f>'Start-Up'!H19</f>
      </c>
      <c r="G231" s="397">
        <v>0</v>
      </c>
      <c r="H231" s="241">
        <f t="shared" si="7"/>
        <v>0</v>
      </c>
      <c r="I231" s="570"/>
    </row>
    <row r="232" spans="1:9" ht="12.75">
      <c r="A232" s="228"/>
      <c r="B232" s="567">
        <f t="shared" si="6"/>
      </c>
      <c r="C232" s="235" t="s">
        <v>331</v>
      </c>
      <c r="D232" s="235">
        <v>1</v>
      </c>
      <c r="E232" s="485">
        <v>27</v>
      </c>
      <c r="F232" s="235">
        <f>'Start-Up'!H20</f>
      </c>
      <c r="G232" s="397">
        <v>0</v>
      </c>
      <c r="H232" s="241">
        <f t="shared" si="7"/>
        <v>0</v>
      </c>
      <c r="I232" s="570"/>
    </row>
    <row r="233" spans="1:9" ht="12.75">
      <c r="A233" s="228"/>
      <c r="B233" s="567">
        <f t="shared" si="6"/>
      </c>
      <c r="C233" s="235" t="s">
        <v>331</v>
      </c>
      <c r="D233" s="235">
        <v>1</v>
      </c>
      <c r="E233" s="485">
        <v>27</v>
      </c>
      <c r="F233" s="235">
        <f>'Start-Up'!H21</f>
      </c>
      <c r="G233" s="397">
        <v>0</v>
      </c>
      <c r="H233" s="241">
        <f t="shared" si="7"/>
        <v>0</v>
      </c>
      <c r="I233" s="570"/>
    </row>
    <row r="234" spans="1:9" ht="12.75">
      <c r="A234" s="228"/>
      <c r="B234" s="567">
        <f t="shared" si="6"/>
      </c>
      <c r="C234" s="235" t="s">
        <v>331</v>
      </c>
      <c r="D234" s="235">
        <v>1</v>
      </c>
      <c r="E234" s="485">
        <v>27</v>
      </c>
      <c r="F234" s="235">
        <f>'Start-Up'!H22</f>
      </c>
      <c r="G234" s="397">
        <v>0</v>
      </c>
      <c r="H234" s="241">
        <f t="shared" si="7"/>
        <v>0</v>
      </c>
      <c r="I234" s="570"/>
    </row>
    <row r="235" spans="1:9" ht="12.75">
      <c r="A235" s="228"/>
      <c r="B235" s="567">
        <f t="shared" si="6"/>
      </c>
      <c r="C235" s="235" t="s">
        <v>331</v>
      </c>
      <c r="D235" s="235">
        <v>1</v>
      </c>
      <c r="E235" s="485">
        <v>27</v>
      </c>
      <c r="F235" s="235">
        <f>'Start-Up'!H23</f>
      </c>
      <c r="G235" s="397">
        <v>0</v>
      </c>
      <c r="H235" s="241">
        <f t="shared" si="7"/>
        <v>0</v>
      </c>
      <c r="I235" s="570"/>
    </row>
    <row r="236" spans="1:9" ht="12.75">
      <c r="A236" s="228"/>
      <c r="B236" s="567">
        <f t="shared" si="6"/>
      </c>
      <c r="C236" s="235" t="s">
        <v>331</v>
      </c>
      <c r="D236" s="235">
        <v>1</v>
      </c>
      <c r="E236" s="485">
        <v>27</v>
      </c>
      <c r="F236" s="235">
        <f>'Start-Up'!H24</f>
      </c>
      <c r="G236" s="397">
        <v>0</v>
      </c>
      <c r="H236" s="241">
        <f t="shared" si="7"/>
        <v>0</v>
      </c>
      <c r="I236" s="570"/>
    </row>
    <row r="237" spans="1:9" ht="12.75">
      <c r="A237" s="228"/>
      <c r="B237" s="567">
        <f t="shared" si="6"/>
      </c>
      <c r="C237" s="235" t="s">
        <v>331</v>
      </c>
      <c r="D237" s="235">
        <v>1</v>
      </c>
      <c r="E237" s="485">
        <v>27</v>
      </c>
      <c r="F237" s="235">
        <f>'Start-Up'!H25</f>
      </c>
      <c r="G237" s="397">
        <v>0</v>
      </c>
      <c r="H237" s="241">
        <f t="shared" si="7"/>
        <v>0</v>
      </c>
      <c r="I237" s="570"/>
    </row>
    <row r="238" spans="1:9" ht="12.75">
      <c r="A238" s="228"/>
      <c r="B238" s="567">
        <f t="shared" si="6"/>
      </c>
      <c r="C238" s="235" t="s">
        <v>331</v>
      </c>
      <c r="D238" s="235">
        <v>1</v>
      </c>
      <c r="E238" s="485">
        <v>27</v>
      </c>
      <c r="F238" s="235">
        <f>'Start-Up'!H26</f>
      </c>
      <c r="G238" s="397">
        <v>0</v>
      </c>
      <c r="H238" s="241">
        <f t="shared" si="7"/>
        <v>0</v>
      </c>
      <c r="I238" s="570"/>
    </row>
    <row r="239" spans="1:9" ht="12.75">
      <c r="A239" s="228"/>
      <c r="B239" s="567">
        <f t="shared" si="6"/>
      </c>
      <c r="C239" s="235" t="s">
        <v>331</v>
      </c>
      <c r="D239" s="235">
        <v>1</v>
      </c>
      <c r="E239" s="485">
        <v>27</v>
      </c>
      <c r="F239" s="235">
        <f>'Start-Up'!H27</f>
      </c>
      <c r="G239" s="397">
        <v>0</v>
      </c>
      <c r="H239" s="241">
        <f t="shared" si="7"/>
        <v>0</v>
      </c>
      <c r="I239" s="570"/>
    </row>
    <row r="240" spans="1:9" ht="12.75">
      <c r="A240" s="228"/>
      <c r="B240" s="567">
        <f t="shared" si="6"/>
      </c>
      <c r="C240" s="235" t="s">
        <v>331</v>
      </c>
      <c r="D240" s="235">
        <v>1</v>
      </c>
      <c r="E240" s="485">
        <v>27</v>
      </c>
      <c r="F240" s="235">
        <f>'Start-Up'!H28</f>
      </c>
      <c r="G240" s="397">
        <v>0</v>
      </c>
      <c r="H240" s="241">
        <f t="shared" si="7"/>
        <v>0</v>
      </c>
      <c r="I240" s="570"/>
    </row>
    <row r="241" spans="1:9" ht="13.5" thickBot="1">
      <c r="A241" s="229" t="s">
        <v>386</v>
      </c>
      <c r="B241" s="568">
        <f t="shared" si="6"/>
      </c>
      <c r="C241" s="236" t="s">
        <v>331</v>
      </c>
      <c r="D241" s="236">
        <v>1</v>
      </c>
      <c r="E241" s="486">
        <v>27</v>
      </c>
      <c r="F241" s="236">
        <f>'Start-Up'!H29</f>
      </c>
      <c r="G241" s="398">
        <v>0</v>
      </c>
      <c r="H241" s="242">
        <f t="shared" si="7"/>
        <v>0</v>
      </c>
      <c r="I241" s="571"/>
    </row>
    <row r="242" spans="1:9" ht="12.75">
      <c r="A242" s="229" t="s">
        <v>662</v>
      </c>
      <c r="B242" s="566">
        <f t="shared" si="6"/>
      </c>
      <c r="C242" s="234" t="s">
        <v>331</v>
      </c>
      <c r="D242" s="234">
        <v>1</v>
      </c>
      <c r="E242" s="484">
        <v>11</v>
      </c>
      <c r="F242" s="396" t="s">
        <v>193</v>
      </c>
      <c r="G242" s="396">
        <v>0</v>
      </c>
      <c r="H242" s="402">
        <f t="shared" si="7"/>
        <v>0</v>
      </c>
      <c r="I242" s="569"/>
    </row>
    <row r="243" spans="1:9" ht="12.75">
      <c r="A243" s="228"/>
      <c r="B243" s="567">
        <f t="shared" si="6"/>
      </c>
      <c r="C243" s="235" t="s">
        <v>331</v>
      </c>
      <c r="D243" s="235">
        <v>1</v>
      </c>
      <c r="E243" s="485">
        <v>11</v>
      </c>
      <c r="F243" s="397" t="s">
        <v>193</v>
      </c>
      <c r="G243" s="397">
        <v>0</v>
      </c>
      <c r="H243" s="241">
        <f t="shared" si="7"/>
        <v>0</v>
      </c>
      <c r="I243" s="570"/>
    </row>
    <row r="244" spans="1:9" ht="12.75">
      <c r="A244" s="228"/>
      <c r="B244" s="567">
        <f t="shared" si="6"/>
      </c>
      <c r="C244" s="235" t="s">
        <v>331</v>
      </c>
      <c r="D244" s="235">
        <v>1</v>
      </c>
      <c r="E244" s="485">
        <v>11</v>
      </c>
      <c r="F244" s="397" t="s">
        <v>193</v>
      </c>
      <c r="G244" s="397">
        <v>0</v>
      </c>
      <c r="H244" s="241">
        <f t="shared" si="7"/>
        <v>0</v>
      </c>
      <c r="I244" s="570"/>
    </row>
    <row r="245" spans="1:9" ht="12.75">
      <c r="A245" s="228"/>
      <c r="B245" s="567">
        <f t="shared" si="6"/>
      </c>
      <c r="C245" s="235" t="s">
        <v>331</v>
      </c>
      <c r="D245" s="235">
        <v>1</v>
      </c>
      <c r="E245" s="485">
        <v>11</v>
      </c>
      <c r="F245" s="397" t="s">
        <v>193</v>
      </c>
      <c r="G245" s="397">
        <v>0</v>
      </c>
      <c r="H245" s="241">
        <f t="shared" si="7"/>
        <v>0</v>
      </c>
      <c r="I245" s="570"/>
    </row>
    <row r="246" spans="1:9" ht="12.75">
      <c r="A246" s="228"/>
      <c r="B246" s="567">
        <f t="shared" si="6"/>
      </c>
      <c r="C246" s="235" t="s">
        <v>331</v>
      </c>
      <c r="D246" s="235">
        <v>1</v>
      </c>
      <c r="E246" s="485">
        <v>11</v>
      </c>
      <c r="F246" s="397" t="s">
        <v>193</v>
      </c>
      <c r="G246" s="397">
        <v>0</v>
      </c>
      <c r="H246" s="241">
        <f t="shared" si="7"/>
        <v>0</v>
      </c>
      <c r="I246" s="570"/>
    </row>
    <row r="247" spans="1:9" ht="12.75">
      <c r="A247" s="228"/>
      <c r="B247" s="567">
        <f t="shared" si="6"/>
      </c>
      <c r="C247" s="235" t="s">
        <v>331</v>
      </c>
      <c r="D247" s="235">
        <v>1</v>
      </c>
      <c r="E247" s="485">
        <v>11</v>
      </c>
      <c r="F247" s="397" t="s">
        <v>193</v>
      </c>
      <c r="G247" s="397">
        <v>0</v>
      </c>
      <c r="H247" s="241">
        <f t="shared" si="7"/>
        <v>0</v>
      </c>
      <c r="I247" s="570"/>
    </row>
    <row r="248" spans="1:9" ht="12.75">
      <c r="A248" s="228"/>
      <c r="B248" s="567">
        <f t="shared" si="6"/>
      </c>
      <c r="C248" s="235" t="s">
        <v>331</v>
      </c>
      <c r="D248" s="235">
        <v>1</v>
      </c>
      <c r="E248" s="485">
        <v>11</v>
      </c>
      <c r="F248" s="397" t="s">
        <v>193</v>
      </c>
      <c r="G248" s="397">
        <v>0</v>
      </c>
      <c r="H248" s="241">
        <f t="shared" si="7"/>
        <v>0</v>
      </c>
      <c r="I248" s="570"/>
    </row>
    <row r="249" spans="1:9" ht="12.75">
      <c r="A249" s="228"/>
      <c r="B249" s="567">
        <f t="shared" si="6"/>
      </c>
      <c r="C249" s="235" t="s">
        <v>331</v>
      </c>
      <c r="D249" s="235">
        <v>1</v>
      </c>
      <c r="E249" s="485">
        <v>11</v>
      </c>
      <c r="F249" s="397" t="s">
        <v>193</v>
      </c>
      <c r="G249" s="397">
        <v>0</v>
      </c>
      <c r="H249" s="241">
        <f t="shared" si="7"/>
        <v>0</v>
      </c>
      <c r="I249" s="570"/>
    </row>
    <row r="250" spans="1:9" ht="12.75">
      <c r="A250" s="228"/>
      <c r="B250" s="567">
        <f t="shared" si="6"/>
      </c>
      <c r="C250" s="235" t="s">
        <v>331</v>
      </c>
      <c r="D250" s="235">
        <v>1</v>
      </c>
      <c r="E250" s="485">
        <v>11</v>
      </c>
      <c r="F250" s="397" t="s">
        <v>193</v>
      </c>
      <c r="G250" s="397">
        <v>0</v>
      </c>
      <c r="H250" s="241">
        <f t="shared" si="7"/>
        <v>0</v>
      </c>
      <c r="I250" s="570"/>
    </row>
    <row r="251" spans="1:9" ht="12.75">
      <c r="A251" s="228"/>
      <c r="B251" s="567">
        <f t="shared" si="6"/>
      </c>
      <c r="C251" s="235" t="s">
        <v>331</v>
      </c>
      <c r="D251" s="235">
        <v>1</v>
      </c>
      <c r="E251" s="485">
        <v>11</v>
      </c>
      <c r="F251" s="397" t="s">
        <v>193</v>
      </c>
      <c r="G251" s="397">
        <v>0</v>
      </c>
      <c r="H251" s="241">
        <f t="shared" si="7"/>
        <v>0</v>
      </c>
      <c r="I251" s="570"/>
    </row>
    <row r="252" spans="1:9" ht="12.75">
      <c r="A252" s="228"/>
      <c r="B252" s="567">
        <f t="shared" si="6"/>
      </c>
      <c r="C252" s="235" t="s">
        <v>331</v>
      </c>
      <c r="D252" s="235">
        <v>1</v>
      </c>
      <c r="E252" s="485">
        <v>11</v>
      </c>
      <c r="F252" s="397" t="s">
        <v>193</v>
      </c>
      <c r="G252" s="397">
        <v>0</v>
      </c>
      <c r="H252" s="241">
        <f t="shared" si="7"/>
        <v>0</v>
      </c>
      <c r="I252" s="570"/>
    </row>
    <row r="253" spans="1:9" ht="12.75">
      <c r="A253" s="228"/>
      <c r="B253" s="567">
        <f t="shared" si="6"/>
      </c>
      <c r="C253" s="235" t="s">
        <v>331</v>
      </c>
      <c r="D253" s="235">
        <v>1</v>
      </c>
      <c r="E253" s="485">
        <v>11</v>
      </c>
      <c r="F253" s="397" t="s">
        <v>193</v>
      </c>
      <c r="G253" s="397">
        <v>0</v>
      </c>
      <c r="H253" s="241">
        <f t="shared" si="7"/>
        <v>0</v>
      </c>
      <c r="I253" s="570"/>
    </row>
    <row r="254" spans="1:9" ht="12.75">
      <c r="A254" s="228"/>
      <c r="B254" s="567">
        <f t="shared" si="6"/>
      </c>
      <c r="C254" s="235" t="s">
        <v>331</v>
      </c>
      <c r="D254" s="235">
        <v>1</v>
      </c>
      <c r="E254" s="485">
        <v>11</v>
      </c>
      <c r="F254" s="397" t="s">
        <v>193</v>
      </c>
      <c r="G254" s="397">
        <v>0</v>
      </c>
      <c r="H254" s="241">
        <f t="shared" si="7"/>
        <v>0</v>
      </c>
      <c r="I254" s="570"/>
    </row>
    <row r="255" spans="1:9" ht="12.75">
      <c r="A255" s="228"/>
      <c r="B255" s="567">
        <f t="shared" si="6"/>
      </c>
      <c r="C255" s="235" t="s">
        <v>331</v>
      </c>
      <c r="D255" s="235">
        <v>1</v>
      </c>
      <c r="E255" s="485">
        <v>11</v>
      </c>
      <c r="F255" s="397" t="s">
        <v>193</v>
      </c>
      <c r="G255" s="397">
        <v>0</v>
      </c>
      <c r="H255" s="241">
        <f t="shared" si="7"/>
        <v>0</v>
      </c>
      <c r="I255" s="570"/>
    </row>
    <row r="256" spans="1:9" ht="12.75">
      <c r="A256" s="228"/>
      <c r="B256" s="567">
        <f t="shared" si="6"/>
      </c>
      <c r="C256" s="235" t="s">
        <v>331</v>
      </c>
      <c r="D256" s="235">
        <v>1</v>
      </c>
      <c r="E256" s="485">
        <v>11</v>
      </c>
      <c r="F256" s="397" t="s">
        <v>193</v>
      </c>
      <c r="G256" s="397">
        <v>0</v>
      </c>
      <c r="H256" s="241">
        <f t="shared" si="7"/>
        <v>0</v>
      </c>
      <c r="I256" s="570"/>
    </row>
    <row r="257" spans="1:9" ht="12.75">
      <c r="A257" s="228"/>
      <c r="B257" s="567">
        <f t="shared" si="6"/>
      </c>
      <c r="C257" s="235" t="s">
        <v>331</v>
      </c>
      <c r="D257" s="235">
        <v>1</v>
      </c>
      <c r="E257" s="485">
        <v>11</v>
      </c>
      <c r="F257" s="397" t="s">
        <v>193</v>
      </c>
      <c r="G257" s="397">
        <v>0</v>
      </c>
      <c r="H257" s="241">
        <f t="shared" si="7"/>
        <v>0</v>
      </c>
      <c r="I257" s="570"/>
    </row>
    <row r="258" spans="1:9" ht="12.75">
      <c r="A258" s="228"/>
      <c r="B258" s="567">
        <f t="shared" si="6"/>
      </c>
      <c r="C258" s="235" t="s">
        <v>331</v>
      </c>
      <c r="D258" s="235">
        <v>1</v>
      </c>
      <c r="E258" s="485">
        <v>11</v>
      </c>
      <c r="F258" s="397" t="s">
        <v>193</v>
      </c>
      <c r="G258" s="397">
        <v>0</v>
      </c>
      <c r="H258" s="241">
        <f t="shared" si="7"/>
        <v>0</v>
      </c>
      <c r="I258" s="570"/>
    </row>
    <row r="259" spans="1:9" ht="12.75">
      <c r="A259" s="228"/>
      <c r="B259" s="567">
        <f t="shared" si="6"/>
      </c>
      <c r="C259" s="235" t="s">
        <v>331</v>
      </c>
      <c r="D259" s="235">
        <v>1</v>
      </c>
      <c r="E259" s="485">
        <v>11</v>
      </c>
      <c r="F259" s="397" t="s">
        <v>193</v>
      </c>
      <c r="G259" s="397">
        <v>0</v>
      </c>
      <c r="H259" s="241">
        <f t="shared" si="7"/>
        <v>0</v>
      </c>
      <c r="I259" s="570"/>
    </row>
    <row r="260" spans="1:9" ht="12.75">
      <c r="A260" s="228"/>
      <c r="B260" s="567">
        <f t="shared" si="6"/>
      </c>
      <c r="C260" s="235" t="s">
        <v>331</v>
      </c>
      <c r="D260" s="235">
        <v>1</v>
      </c>
      <c r="E260" s="485">
        <v>11</v>
      </c>
      <c r="F260" s="397" t="s">
        <v>193</v>
      </c>
      <c r="G260" s="397">
        <v>0</v>
      </c>
      <c r="H260" s="241">
        <f t="shared" si="7"/>
        <v>0</v>
      </c>
      <c r="I260" s="570"/>
    </row>
    <row r="261" spans="1:9" ht="12.75">
      <c r="A261" s="228"/>
      <c r="B261" s="567">
        <f t="shared" si="6"/>
      </c>
      <c r="C261" s="235" t="s">
        <v>331</v>
      </c>
      <c r="D261" s="235">
        <v>1</v>
      </c>
      <c r="E261" s="485">
        <v>11</v>
      </c>
      <c r="F261" s="397" t="s">
        <v>193</v>
      </c>
      <c r="G261" s="397">
        <v>0</v>
      </c>
      <c r="H261" s="241">
        <f t="shared" si="7"/>
        <v>0</v>
      </c>
      <c r="I261" s="570"/>
    </row>
    <row r="262" spans="1:9" ht="12.75">
      <c r="A262" s="228"/>
      <c r="B262" s="567">
        <f t="shared" si="6"/>
      </c>
      <c r="C262" s="235" t="s">
        <v>331</v>
      </c>
      <c r="D262" s="235">
        <v>1</v>
      </c>
      <c r="E262" s="485">
        <v>11</v>
      </c>
      <c r="F262" s="397" t="s">
        <v>193</v>
      </c>
      <c r="G262" s="397">
        <v>0</v>
      </c>
      <c r="H262" s="241">
        <f t="shared" si="7"/>
        <v>0</v>
      </c>
      <c r="I262" s="570"/>
    </row>
    <row r="263" spans="1:9" ht="12.75">
      <c r="A263" s="228"/>
      <c r="B263" s="567">
        <f t="shared" si="6"/>
      </c>
      <c r="C263" s="235" t="s">
        <v>331</v>
      </c>
      <c r="D263" s="235">
        <v>1</v>
      </c>
      <c r="E263" s="485">
        <v>11</v>
      </c>
      <c r="F263" s="397" t="s">
        <v>193</v>
      </c>
      <c r="G263" s="397">
        <v>0</v>
      </c>
      <c r="H263" s="241">
        <f t="shared" si="7"/>
        <v>0</v>
      </c>
      <c r="I263" s="570"/>
    </row>
    <row r="264" spans="1:9" ht="12.75">
      <c r="A264" s="228"/>
      <c r="B264" s="567">
        <f t="shared" si="6"/>
      </c>
      <c r="C264" s="235" t="s">
        <v>331</v>
      </c>
      <c r="D264" s="235">
        <v>1</v>
      </c>
      <c r="E264" s="485">
        <v>11</v>
      </c>
      <c r="F264" s="397" t="s">
        <v>193</v>
      </c>
      <c r="G264" s="397">
        <v>0</v>
      </c>
      <c r="H264" s="241">
        <f t="shared" si="7"/>
        <v>0</v>
      </c>
      <c r="I264" s="570"/>
    </row>
    <row r="265" spans="1:9" ht="12.75">
      <c r="A265" s="228"/>
      <c r="B265" s="567">
        <f t="shared" si="6"/>
      </c>
      <c r="C265" s="235" t="s">
        <v>331</v>
      </c>
      <c r="D265" s="235">
        <v>1</v>
      </c>
      <c r="E265" s="485">
        <v>11</v>
      </c>
      <c r="F265" s="397" t="s">
        <v>193</v>
      </c>
      <c r="G265" s="397">
        <v>0</v>
      </c>
      <c r="H265" s="241">
        <f t="shared" si="7"/>
        <v>0</v>
      </c>
      <c r="I265" s="570"/>
    </row>
    <row r="266" spans="1:9" ht="12.75">
      <c r="A266" s="228"/>
      <c r="B266" s="567">
        <f t="shared" si="6"/>
      </c>
      <c r="C266" s="235" t="s">
        <v>331</v>
      </c>
      <c r="D266" s="235">
        <v>1</v>
      </c>
      <c r="E266" s="485">
        <v>11</v>
      </c>
      <c r="F266" s="397" t="s">
        <v>193</v>
      </c>
      <c r="G266" s="397">
        <v>0</v>
      </c>
      <c r="H266" s="241">
        <f t="shared" si="7"/>
        <v>0</v>
      </c>
      <c r="I266" s="570"/>
    </row>
    <row r="267" spans="1:9" ht="13.5" thickBot="1">
      <c r="A267" s="229" t="s">
        <v>663</v>
      </c>
      <c r="B267" s="568">
        <f t="shared" si="6"/>
      </c>
      <c r="C267" s="236" t="s">
        <v>331</v>
      </c>
      <c r="D267" s="236">
        <v>1</v>
      </c>
      <c r="E267" s="486">
        <v>11</v>
      </c>
      <c r="F267" s="398" t="s">
        <v>193</v>
      </c>
      <c r="G267" s="398">
        <v>0</v>
      </c>
      <c r="H267" s="242">
        <f t="shared" si="7"/>
        <v>0</v>
      </c>
      <c r="I267" s="571"/>
    </row>
    <row r="268" spans="1:9" ht="12.75">
      <c r="A268" s="229" t="s">
        <v>387</v>
      </c>
      <c r="B268" s="566">
        <f t="shared" si="6"/>
      </c>
      <c r="C268" s="234" t="s">
        <v>331</v>
      </c>
      <c r="D268" s="234">
        <v>1</v>
      </c>
      <c r="E268" s="484">
        <v>12</v>
      </c>
      <c r="F268" s="396" t="s">
        <v>193</v>
      </c>
      <c r="G268" s="421">
        <f>'Start-Up'!J4</f>
        <v>0</v>
      </c>
      <c r="H268" s="402">
        <f t="shared" si="7"/>
        <v>0</v>
      </c>
      <c r="I268" s="569"/>
    </row>
    <row r="269" spans="1:9" ht="12.75">
      <c r="A269" s="228"/>
      <c r="B269" s="567">
        <f t="shared" si="6"/>
      </c>
      <c r="C269" s="235" t="s">
        <v>331</v>
      </c>
      <c r="D269" s="235">
        <v>1</v>
      </c>
      <c r="E269" s="485">
        <v>12</v>
      </c>
      <c r="F269" s="397" t="s">
        <v>193</v>
      </c>
      <c r="G269" s="235">
        <f>'Start-Up'!J5</f>
        <v>0</v>
      </c>
      <c r="H269" s="241">
        <f t="shared" si="7"/>
        <v>0</v>
      </c>
      <c r="I269" s="570"/>
    </row>
    <row r="270" spans="1:9" ht="12.75">
      <c r="A270" s="228"/>
      <c r="B270" s="567">
        <f t="shared" si="6"/>
      </c>
      <c r="C270" s="235" t="s">
        <v>331</v>
      </c>
      <c r="D270" s="235">
        <v>1</v>
      </c>
      <c r="E270" s="485">
        <v>12</v>
      </c>
      <c r="F270" s="397" t="s">
        <v>193</v>
      </c>
      <c r="G270" s="235">
        <f>'Start-Up'!J6</f>
        <v>0</v>
      </c>
      <c r="H270" s="241">
        <f t="shared" si="7"/>
        <v>0</v>
      </c>
      <c r="I270" s="570"/>
    </row>
    <row r="271" spans="1:9" ht="12.75">
      <c r="A271" s="228"/>
      <c r="B271" s="567">
        <f t="shared" si="6"/>
      </c>
      <c r="C271" s="235" t="s">
        <v>331</v>
      </c>
      <c r="D271" s="235">
        <v>1</v>
      </c>
      <c r="E271" s="485">
        <v>12</v>
      </c>
      <c r="F271" s="397" t="s">
        <v>193</v>
      </c>
      <c r="G271" s="235">
        <f>'Start-Up'!J7</f>
        <v>0</v>
      </c>
      <c r="H271" s="241">
        <f t="shared" si="7"/>
        <v>0</v>
      </c>
      <c r="I271" s="570"/>
    </row>
    <row r="272" spans="1:9" ht="12.75">
      <c r="A272" s="228"/>
      <c r="B272" s="567">
        <f t="shared" si="6"/>
      </c>
      <c r="C272" s="235" t="s">
        <v>331</v>
      </c>
      <c r="D272" s="235">
        <v>1</v>
      </c>
      <c r="E272" s="485">
        <v>12</v>
      </c>
      <c r="F272" s="397" t="s">
        <v>193</v>
      </c>
      <c r="G272" s="235">
        <f>'Start-Up'!J8</f>
        <v>0</v>
      </c>
      <c r="H272" s="241">
        <f t="shared" si="7"/>
        <v>0</v>
      </c>
      <c r="I272" s="570"/>
    </row>
    <row r="273" spans="1:9" ht="12.75">
      <c r="A273" s="228"/>
      <c r="B273" s="567">
        <f t="shared" si="6"/>
      </c>
      <c r="C273" s="235" t="s">
        <v>331</v>
      </c>
      <c r="D273" s="235">
        <v>1</v>
      </c>
      <c r="E273" s="485">
        <v>12</v>
      </c>
      <c r="F273" s="397" t="s">
        <v>193</v>
      </c>
      <c r="G273" s="235">
        <f>'Start-Up'!J9</f>
        <v>0</v>
      </c>
      <c r="H273" s="241">
        <f t="shared" si="7"/>
        <v>0</v>
      </c>
      <c r="I273" s="570"/>
    </row>
    <row r="274" spans="1:9" ht="12.75">
      <c r="A274" s="228"/>
      <c r="B274" s="567">
        <f t="shared" si="6"/>
      </c>
      <c r="C274" s="235" t="s">
        <v>331</v>
      </c>
      <c r="D274" s="235">
        <v>1</v>
      </c>
      <c r="E274" s="485">
        <v>12</v>
      </c>
      <c r="F274" s="397" t="s">
        <v>193</v>
      </c>
      <c r="G274" s="235">
        <f>'Start-Up'!J10</f>
        <v>0</v>
      </c>
      <c r="H274" s="241">
        <f t="shared" si="7"/>
        <v>0</v>
      </c>
      <c r="I274" s="570"/>
    </row>
    <row r="275" spans="1:9" ht="12.75">
      <c r="A275" s="228"/>
      <c r="B275" s="567">
        <f t="shared" si="6"/>
      </c>
      <c r="C275" s="235" t="s">
        <v>331</v>
      </c>
      <c r="D275" s="235">
        <v>1</v>
      </c>
      <c r="E275" s="485">
        <v>12</v>
      </c>
      <c r="F275" s="397" t="s">
        <v>193</v>
      </c>
      <c r="G275" s="235">
        <f>'Start-Up'!J11</f>
        <v>0</v>
      </c>
      <c r="H275" s="241">
        <f t="shared" si="7"/>
        <v>0</v>
      </c>
      <c r="I275" s="570"/>
    </row>
    <row r="276" spans="1:9" ht="12.75">
      <c r="A276" s="228"/>
      <c r="B276" s="567">
        <f t="shared" si="6"/>
      </c>
      <c r="C276" s="235" t="s">
        <v>331</v>
      </c>
      <c r="D276" s="235">
        <v>1</v>
      </c>
      <c r="E276" s="485">
        <v>12</v>
      </c>
      <c r="F276" s="397" t="s">
        <v>193</v>
      </c>
      <c r="G276" s="235">
        <f>'Start-Up'!J12</f>
        <v>0</v>
      </c>
      <c r="H276" s="241">
        <f t="shared" si="7"/>
        <v>0</v>
      </c>
      <c r="I276" s="570"/>
    </row>
    <row r="277" spans="1:9" ht="12.75">
      <c r="A277" s="228"/>
      <c r="B277" s="567">
        <f t="shared" si="6"/>
      </c>
      <c r="C277" s="235" t="s">
        <v>331</v>
      </c>
      <c r="D277" s="235">
        <v>1</v>
      </c>
      <c r="E277" s="485">
        <v>12</v>
      </c>
      <c r="F277" s="397" t="s">
        <v>193</v>
      </c>
      <c r="G277" s="235">
        <f>'Start-Up'!J13</f>
        <v>0</v>
      </c>
      <c r="H277" s="241">
        <f t="shared" si="7"/>
        <v>0</v>
      </c>
      <c r="I277" s="570"/>
    </row>
    <row r="278" spans="1:9" ht="12.75">
      <c r="A278" s="228"/>
      <c r="B278" s="567">
        <f t="shared" si="6"/>
      </c>
      <c r="C278" s="235" t="s">
        <v>331</v>
      </c>
      <c r="D278" s="235">
        <v>1</v>
      </c>
      <c r="E278" s="485">
        <v>12</v>
      </c>
      <c r="F278" s="397" t="s">
        <v>193</v>
      </c>
      <c r="G278" s="235">
        <f>'Start-Up'!J14</f>
        <v>0</v>
      </c>
      <c r="H278" s="241">
        <f t="shared" si="7"/>
        <v>0</v>
      </c>
      <c r="I278" s="570"/>
    </row>
    <row r="279" spans="1:9" ht="12.75">
      <c r="A279" s="228"/>
      <c r="B279" s="567">
        <f t="shared" si="6"/>
      </c>
      <c r="C279" s="235" t="s">
        <v>331</v>
      </c>
      <c r="D279" s="235">
        <v>1</v>
      </c>
      <c r="E279" s="485">
        <v>12</v>
      </c>
      <c r="F279" s="397" t="s">
        <v>193</v>
      </c>
      <c r="G279" s="235">
        <f>'Start-Up'!J15</f>
        <v>0</v>
      </c>
      <c r="H279" s="241">
        <f t="shared" si="7"/>
        <v>0</v>
      </c>
      <c r="I279" s="570"/>
    </row>
    <row r="280" spans="1:9" ht="12.75">
      <c r="A280" s="228"/>
      <c r="B280" s="567">
        <f t="shared" si="6"/>
      </c>
      <c r="C280" s="235" t="s">
        <v>331</v>
      </c>
      <c r="D280" s="235">
        <v>1</v>
      </c>
      <c r="E280" s="485">
        <v>12</v>
      </c>
      <c r="F280" s="397" t="s">
        <v>193</v>
      </c>
      <c r="G280" s="235">
        <f>'Start-Up'!J16</f>
        <v>0</v>
      </c>
      <c r="H280" s="241">
        <f t="shared" si="7"/>
        <v>0</v>
      </c>
      <c r="I280" s="570"/>
    </row>
    <row r="281" spans="1:9" ht="12.75">
      <c r="A281" s="228"/>
      <c r="B281" s="567">
        <f t="shared" si="6"/>
      </c>
      <c r="C281" s="235" t="s">
        <v>331</v>
      </c>
      <c r="D281" s="235">
        <v>1</v>
      </c>
      <c r="E281" s="485">
        <v>12</v>
      </c>
      <c r="F281" s="397" t="s">
        <v>193</v>
      </c>
      <c r="G281" s="235">
        <f>'Start-Up'!J17</f>
        <v>0</v>
      </c>
      <c r="H281" s="241">
        <f t="shared" si="7"/>
        <v>0</v>
      </c>
      <c r="I281" s="570"/>
    </row>
    <row r="282" spans="1:9" ht="12.75">
      <c r="A282" s="228"/>
      <c r="B282" s="567">
        <f t="shared" si="6"/>
      </c>
      <c r="C282" s="235" t="s">
        <v>331</v>
      </c>
      <c r="D282" s="235">
        <v>1</v>
      </c>
      <c r="E282" s="485">
        <v>12</v>
      </c>
      <c r="F282" s="397" t="s">
        <v>193</v>
      </c>
      <c r="G282" s="235">
        <f>'Start-Up'!J18</f>
        <v>0</v>
      </c>
      <c r="H282" s="241">
        <f t="shared" si="7"/>
        <v>0</v>
      </c>
      <c r="I282" s="570"/>
    </row>
    <row r="283" spans="1:9" ht="12.75">
      <c r="A283" s="228"/>
      <c r="B283" s="567">
        <f t="shared" si="6"/>
      </c>
      <c r="C283" s="235" t="s">
        <v>331</v>
      </c>
      <c r="D283" s="235">
        <v>1</v>
      </c>
      <c r="E283" s="485">
        <v>12</v>
      </c>
      <c r="F283" s="397" t="s">
        <v>193</v>
      </c>
      <c r="G283" s="235">
        <f>'Start-Up'!J19</f>
        <v>0</v>
      </c>
      <c r="H283" s="241">
        <f t="shared" si="7"/>
        <v>0</v>
      </c>
      <c r="I283" s="570"/>
    </row>
    <row r="284" spans="1:9" ht="12.75">
      <c r="A284" s="228"/>
      <c r="B284" s="567">
        <f t="shared" si="6"/>
      </c>
      <c r="C284" s="235" t="s">
        <v>331</v>
      </c>
      <c r="D284" s="235">
        <v>1</v>
      </c>
      <c r="E284" s="485">
        <v>12</v>
      </c>
      <c r="F284" s="397" t="s">
        <v>193</v>
      </c>
      <c r="G284" s="235">
        <f>'Start-Up'!J20</f>
        <v>0</v>
      </c>
      <c r="H284" s="241">
        <f t="shared" si="7"/>
        <v>0</v>
      </c>
      <c r="I284" s="570"/>
    </row>
    <row r="285" spans="1:9" ht="12.75">
      <c r="A285" s="228"/>
      <c r="B285" s="567">
        <f t="shared" si="6"/>
      </c>
      <c r="C285" s="235" t="s">
        <v>331</v>
      </c>
      <c r="D285" s="235">
        <v>1</v>
      </c>
      <c r="E285" s="485">
        <v>12</v>
      </c>
      <c r="F285" s="397" t="s">
        <v>193</v>
      </c>
      <c r="G285" s="235">
        <f>'Start-Up'!J21</f>
        <v>0</v>
      </c>
      <c r="H285" s="241">
        <f t="shared" si="7"/>
        <v>0</v>
      </c>
      <c r="I285" s="570"/>
    </row>
    <row r="286" spans="1:9" ht="12.75">
      <c r="A286" s="228"/>
      <c r="B286" s="567">
        <f t="shared" si="6"/>
      </c>
      <c r="C286" s="235" t="s">
        <v>331</v>
      </c>
      <c r="D286" s="235">
        <v>1</v>
      </c>
      <c r="E286" s="485">
        <v>12</v>
      </c>
      <c r="F286" s="397" t="s">
        <v>193</v>
      </c>
      <c r="G286" s="235">
        <f>'Start-Up'!J22</f>
        <v>0</v>
      </c>
      <c r="H286" s="241">
        <f t="shared" si="7"/>
        <v>0</v>
      </c>
      <c r="I286" s="570"/>
    </row>
    <row r="287" spans="1:9" ht="12.75">
      <c r="A287" s="228"/>
      <c r="B287" s="567">
        <f t="shared" si="6"/>
      </c>
      <c r="C287" s="235" t="s">
        <v>331</v>
      </c>
      <c r="D287" s="235">
        <v>1</v>
      </c>
      <c r="E287" s="485">
        <v>12</v>
      </c>
      <c r="F287" s="397" t="s">
        <v>193</v>
      </c>
      <c r="G287" s="235">
        <f>'Start-Up'!J23</f>
        <v>0</v>
      </c>
      <c r="H287" s="241">
        <f t="shared" si="7"/>
        <v>0</v>
      </c>
      <c r="I287" s="570"/>
    </row>
    <row r="288" spans="1:9" ht="12.75">
      <c r="A288" s="228"/>
      <c r="B288" s="567">
        <f t="shared" si="6"/>
      </c>
      <c r="C288" s="235" t="s">
        <v>331</v>
      </c>
      <c r="D288" s="235">
        <v>1</v>
      </c>
      <c r="E288" s="485">
        <v>12</v>
      </c>
      <c r="F288" s="397" t="s">
        <v>193</v>
      </c>
      <c r="G288" s="235">
        <f>'Start-Up'!J24</f>
        <v>0</v>
      </c>
      <c r="H288" s="241">
        <f t="shared" si="7"/>
        <v>0</v>
      </c>
      <c r="I288" s="570"/>
    </row>
    <row r="289" spans="1:9" ht="12.75">
      <c r="A289" s="228"/>
      <c r="B289" s="567">
        <f t="shared" si="6"/>
      </c>
      <c r="C289" s="235" t="s">
        <v>331</v>
      </c>
      <c r="D289" s="235">
        <v>1</v>
      </c>
      <c r="E289" s="485">
        <v>12</v>
      </c>
      <c r="F289" s="397" t="s">
        <v>193</v>
      </c>
      <c r="G289" s="235">
        <f>'Start-Up'!J25</f>
        <v>0</v>
      </c>
      <c r="H289" s="241">
        <f t="shared" si="7"/>
        <v>0</v>
      </c>
      <c r="I289" s="570"/>
    </row>
    <row r="290" spans="1:9" ht="12.75">
      <c r="A290" s="228"/>
      <c r="B290" s="567">
        <f t="shared" si="6"/>
      </c>
      <c r="C290" s="235" t="s">
        <v>331</v>
      </c>
      <c r="D290" s="235">
        <v>1</v>
      </c>
      <c r="E290" s="485">
        <v>12</v>
      </c>
      <c r="F290" s="397" t="s">
        <v>193</v>
      </c>
      <c r="G290" s="235">
        <f>'Start-Up'!J26</f>
        <v>0</v>
      </c>
      <c r="H290" s="241">
        <f t="shared" si="7"/>
        <v>0</v>
      </c>
      <c r="I290" s="570"/>
    </row>
    <row r="291" spans="1:9" ht="12.75">
      <c r="A291" s="228"/>
      <c r="B291" s="567">
        <f aca="true" t="shared" si="8" ref="B291:B354">B265</f>
      </c>
      <c r="C291" s="235" t="s">
        <v>331</v>
      </c>
      <c r="D291" s="235">
        <v>1</v>
      </c>
      <c r="E291" s="485">
        <v>12</v>
      </c>
      <c r="F291" s="397" t="s">
        <v>193</v>
      </c>
      <c r="G291" s="235">
        <f>'Start-Up'!J27</f>
        <v>0</v>
      </c>
      <c r="H291" s="241">
        <f aca="true" t="shared" si="9" ref="H291:H354">H265</f>
        <v>0</v>
      </c>
      <c r="I291" s="570"/>
    </row>
    <row r="292" spans="1:9" ht="12.75">
      <c r="A292" s="228"/>
      <c r="B292" s="567">
        <f t="shared" si="8"/>
      </c>
      <c r="C292" s="235" t="s">
        <v>331</v>
      </c>
      <c r="D292" s="235">
        <v>1</v>
      </c>
      <c r="E292" s="485">
        <v>12</v>
      </c>
      <c r="F292" s="397" t="s">
        <v>193</v>
      </c>
      <c r="G292" s="235">
        <f>'Start-Up'!J28</f>
        <v>0</v>
      </c>
      <c r="H292" s="241">
        <f t="shared" si="9"/>
        <v>0</v>
      </c>
      <c r="I292" s="570"/>
    </row>
    <row r="293" spans="1:9" ht="13.5" thickBot="1">
      <c r="A293" s="229" t="s">
        <v>388</v>
      </c>
      <c r="B293" s="568">
        <f t="shared" si="8"/>
      </c>
      <c r="C293" s="236" t="s">
        <v>331</v>
      </c>
      <c r="D293" s="236">
        <v>1</v>
      </c>
      <c r="E293" s="486">
        <v>12</v>
      </c>
      <c r="F293" s="398" t="s">
        <v>193</v>
      </c>
      <c r="G293" s="235">
        <f>'Start-Up'!J29</f>
        <v>0</v>
      </c>
      <c r="H293" s="242">
        <f t="shared" si="9"/>
        <v>0</v>
      </c>
      <c r="I293" s="571"/>
    </row>
    <row r="294" spans="1:9" ht="12.75">
      <c r="A294" s="229" t="s">
        <v>397</v>
      </c>
      <c r="B294" s="566">
        <f t="shared" si="8"/>
      </c>
      <c r="C294" s="234" t="s">
        <v>331</v>
      </c>
      <c r="D294" s="234">
        <v>1</v>
      </c>
      <c r="E294" s="484">
        <v>13</v>
      </c>
      <c r="F294" s="234">
        <f>'Start-Up'!K4</f>
        <v>0</v>
      </c>
      <c r="G294" s="396">
        <v>0</v>
      </c>
      <c r="H294" s="243">
        <f t="shared" si="9"/>
        <v>0</v>
      </c>
      <c r="I294" s="569"/>
    </row>
    <row r="295" spans="1:9" ht="12.75">
      <c r="A295" s="228"/>
      <c r="B295" s="567">
        <f t="shared" si="8"/>
      </c>
      <c r="C295" s="235" t="s">
        <v>331</v>
      </c>
      <c r="D295" s="235">
        <v>1</v>
      </c>
      <c r="E295" s="485">
        <v>13</v>
      </c>
      <c r="F295" s="235">
        <f>'Start-Up'!K5</f>
        <v>0</v>
      </c>
      <c r="G295" s="397">
        <v>0</v>
      </c>
      <c r="H295" s="241">
        <f t="shared" si="9"/>
        <v>0</v>
      </c>
      <c r="I295" s="570"/>
    </row>
    <row r="296" spans="1:9" ht="12.75">
      <c r="A296" s="228"/>
      <c r="B296" s="567">
        <f t="shared" si="8"/>
      </c>
      <c r="C296" s="235" t="s">
        <v>331</v>
      </c>
      <c r="D296" s="235">
        <v>1</v>
      </c>
      <c r="E296" s="485">
        <v>13</v>
      </c>
      <c r="F296" s="235">
        <f>'Start-Up'!K6</f>
        <v>0</v>
      </c>
      <c r="G296" s="397">
        <v>0</v>
      </c>
      <c r="H296" s="241">
        <f t="shared" si="9"/>
        <v>0</v>
      </c>
      <c r="I296" s="570"/>
    </row>
    <row r="297" spans="1:9" ht="12.75">
      <c r="A297" s="228"/>
      <c r="B297" s="567">
        <f t="shared" si="8"/>
      </c>
      <c r="C297" s="235" t="s">
        <v>331</v>
      </c>
      <c r="D297" s="235">
        <v>1</v>
      </c>
      <c r="E297" s="485">
        <v>13</v>
      </c>
      <c r="F297" s="235">
        <f>'Start-Up'!K7</f>
        <v>0</v>
      </c>
      <c r="G297" s="397">
        <v>0</v>
      </c>
      <c r="H297" s="241">
        <f t="shared" si="9"/>
        <v>0</v>
      </c>
      <c r="I297" s="570"/>
    </row>
    <row r="298" spans="1:9" ht="12.75">
      <c r="A298" s="228"/>
      <c r="B298" s="567">
        <f t="shared" si="8"/>
      </c>
      <c r="C298" s="235" t="s">
        <v>331</v>
      </c>
      <c r="D298" s="235">
        <v>1</v>
      </c>
      <c r="E298" s="485">
        <v>13</v>
      </c>
      <c r="F298" s="235">
        <f>'Start-Up'!K8</f>
        <v>0</v>
      </c>
      <c r="G298" s="397">
        <v>0</v>
      </c>
      <c r="H298" s="241">
        <f t="shared" si="9"/>
        <v>0</v>
      </c>
      <c r="I298" s="570"/>
    </row>
    <row r="299" spans="1:9" ht="12.75">
      <c r="A299" s="228"/>
      <c r="B299" s="567">
        <f t="shared" si="8"/>
      </c>
      <c r="C299" s="235" t="s">
        <v>331</v>
      </c>
      <c r="D299" s="235">
        <v>1</v>
      </c>
      <c r="E299" s="485">
        <v>13</v>
      </c>
      <c r="F299" s="235">
        <f>'Start-Up'!K9</f>
        <v>0</v>
      </c>
      <c r="G299" s="397">
        <v>0</v>
      </c>
      <c r="H299" s="241">
        <f t="shared" si="9"/>
        <v>0</v>
      </c>
      <c r="I299" s="570"/>
    </row>
    <row r="300" spans="1:9" ht="12.75">
      <c r="A300" s="228"/>
      <c r="B300" s="567">
        <f t="shared" si="8"/>
      </c>
      <c r="C300" s="235" t="s">
        <v>331</v>
      </c>
      <c r="D300" s="235">
        <v>1</v>
      </c>
      <c r="E300" s="485">
        <v>13</v>
      </c>
      <c r="F300" s="235">
        <f>'Start-Up'!K10</f>
        <v>0</v>
      </c>
      <c r="G300" s="397">
        <v>0</v>
      </c>
      <c r="H300" s="241">
        <f t="shared" si="9"/>
        <v>0</v>
      </c>
      <c r="I300" s="570"/>
    </row>
    <row r="301" spans="1:9" ht="12.75">
      <c r="A301" s="228"/>
      <c r="B301" s="567">
        <f t="shared" si="8"/>
      </c>
      <c r="C301" s="235" t="s">
        <v>331</v>
      </c>
      <c r="D301" s="235">
        <v>1</v>
      </c>
      <c r="E301" s="485">
        <v>13</v>
      </c>
      <c r="F301" s="235">
        <f>'Start-Up'!K11</f>
        <v>0</v>
      </c>
      <c r="G301" s="397">
        <v>0</v>
      </c>
      <c r="H301" s="241">
        <f t="shared" si="9"/>
        <v>0</v>
      </c>
      <c r="I301" s="570"/>
    </row>
    <row r="302" spans="1:9" ht="12.75">
      <c r="A302" s="228"/>
      <c r="B302" s="567">
        <f t="shared" si="8"/>
      </c>
      <c r="C302" s="235" t="s">
        <v>331</v>
      </c>
      <c r="D302" s="235">
        <v>1</v>
      </c>
      <c r="E302" s="485">
        <v>13</v>
      </c>
      <c r="F302" s="235">
        <f>'Start-Up'!K12</f>
        <v>0</v>
      </c>
      <c r="G302" s="397">
        <v>0</v>
      </c>
      <c r="H302" s="241">
        <f t="shared" si="9"/>
        <v>0</v>
      </c>
      <c r="I302" s="570"/>
    </row>
    <row r="303" spans="1:9" ht="12.75">
      <c r="A303" s="228"/>
      <c r="B303" s="567">
        <f t="shared" si="8"/>
      </c>
      <c r="C303" s="235" t="s">
        <v>331</v>
      </c>
      <c r="D303" s="235">
        <v>1</v>
      </c>
      <c r="E303" s="485">
        <v>13</v>
      </c>
      <c r="F303" s="235">
        <f>'Start-Up'!K13</f>
        <v>0</v>
      </c>
      <c r="G303" s="397">
        <v>0</v>
      </c>
      <c r="H303" s="241">
        <f t="shared" si="9"/>
        <v>0</v>
      </c>
      <c r="I303" s="570"/>
    </row>
    <row r="304" spans="1:9" ht="12.75">
      <c r="A304" s="228"/>
      <c r="B304" s="567">
        <f t="shared" si="8"/>
      </c>
      <c r="C304" s="235" t="s">
        <v>331</v>
      </c>
      <c r="D304" s="235">
        <v>1</v>
      </c>
      <c r="E304" s="485">
        <v>13</v>
      </c>
      <c r="F304" s="235">
        <f>'Start-Up'!K14</f>
        <v>0</v>
      </c>
      <c r="G304" s="397">
        <v>0</v>
      </c>
      <c r="H304" s="241">
        <f t="shared" si="9"/>
        <v>0</v>
      </c>
      <c r="I304" s="570"/>
    </row>
    <row r="305" spans="1:11" ht="12.75">
      <c r="A305" s="228"/>
      <c r="B305" s="567">
        <f t="shared" si="8"/>
      </c>
      <c r="C305" s="235" t="s">
        <v>331</v>
      </c>
      <c r="D305" s="235">
        <v>1</v>
      </c>
      <c r="E305" s="485">
        <v>13</v>
      </c>
      <c r="F305" s="235">
        <f>'Start-Up'!K15</f>
        <v>0</v>
      </c>
      <c r="G305" s="397">
        <v>0</v>
      </c>
      <c r="H305" s="241">
        <f t="shared" si="9"/>
        <v>0</v>
      </c>
      <c r="I305" s="570"/>
      <c r="K305" s="102"/>
    </row>
    <row r="306" spans="1:9" ht="12.75">
      <c r="A306" s="228"/>
      <c r="B306" s="567">
        <f t="shared" si="8"/>
      </c>
      <c r="C306" s="235" t="s">
        <v>331</v>
      </c>
      <c r="D306" s="235">
        <v>1</v>
      </c>
      <c r="E306" s="485">
        <v>13</v>
      </c>
      <c r="F306" s="235">
        <f>'Start-Up'!K16</f>
        <v>0</v>
      </c>
      <c r="G306" s="397">
        <v>0</v>
      </c>
      <c r="H306" s="241">
        <f t="shared" si="9"/>
        <v>0</v>
      </c>
      <c r="I306" s="570"/>
    </row>
    <row r="307" spans="1:9" ht="12.75">
      <c r="A307" s="228"/>
      <c r="B307" s="567">
        <f t="shared" si="8"/>
      </c>
      <c r="C307" s="235" t="s">
        <v>331</v>
      </c>
      <c r="D307" s="235">
        <v>1</v>
      </c>
      <c r="E307" s="485">
        <v>13</v>
      </c>
      <c r="F307" s="235">
        <f>'Start-Up'!K17</f>
        <v>0</v>
      </c>
      <c r="G307" s="397">
        <v>0</v>
      </c>
      <c r="H307" s="241">
        <f t="shared" si="9"/>
        <v>0</v>
      </c>
      <c r="I307" s="570"/>
    </row>
    <row r="308" spans="1:9" ht="12.75">
      <c r="A308" s="228"/>
      <c r="B308" s="567">
        <f t="shared" si="8"/>
      </c>
      <c r="C308" s="235" t="s">
        <v>331</v>
      </c>
      <c r="D308" s="235">
        <v>1</v>
      </c>
      <c r="E308" s="485">
        <v>13</v>
      </c>
      <c r="F308" s="235">
        <f>'Start-Up'!K18</f>
        <v>0</v>
      </c>
      <c r="G308" s="397">
        <v>0</v>
      </c>
      <c r="H308" s="241">
        <f t="shared" si="9"/>
        <v>0</v>
      </c>
      <c r="I308" s="570"/>
    </row>
    <row r="309" spans="1:9" ht="12.75">
      <c r="A309" s="228"/>
      <c r="B309" s="567">
        <f t="shared" si="8"/>
      </c>
      <c r="C309" s="235" t="s">
        <v>331</v>
      </c>
      <c r="D309" s="235">
        <v>1</v>
      </c>
      <c r="E309" s="485">
        <v>13</v>
      </c>
      <c r="F309" s="235">
        <f>'Start-Up'!K19</f>
        <v>0</v>
      </c>
      <c r="G309" s="397">
        <v>0</v>
      </c>
      <c r="H309" s="241">
        <f t="shared" si="9"/>
        <v>0</v>
      </c>
      <c r="I309" s="570"/>
    </row>
    <row r="310" spans="1:9" ht="12.75">
      <c r="A310" s="228"/>
      <c r="B310" s="567">
        <f t="shared" si="8"/>
      </c>
      <c r="C310" s="235" t="s">
        <v>331</v>
      </c>
      <c r="D310" s="235">
        <v>1</v>
      </c>
      <c r="E310" s="485">
        <v>13</v>
      </c>
      <c r="F310" s="235">
        <f>'Start-Up'!K20</f>
        <v>0</v>
      </c>
      <c r="G310" s="397">
        <v>0</v>
      </c>
      <c r="H310" s="241">
        <f t="shared" si="9"/>
        <v>0</v>
      </c>
      <c r="I310" s="570"/>
    </row>
    <row r="311" spans="1:9" ht="12.75">
      <c r="A311" s="228"/>
      <c r="B311" s="567">
        <f t="shared" si="8"/>
      </c>
      <c r="C311" s="235" t="s">
        <v>331</v>
      </c>
      <c r="D311" s="235">
        <v>1</v>
      </c>
      <c r="E311" s="485">
        <v>13</v>
      </c>
      <c r="F311" s="235">
        <f>'Start-Up'!K21</f>
        <v>0</v>
      </c>
      <c r="G311" s="397">
        <v>0</v>
      </c>
      <c r="H311" s="241">
        <f t="shared" si="9"/>
        <v>0</v>
      </c>
      <c r="I311" s="570"/>
    </row>
    <row r="312" spans="1:9" ht="12.75">
      <c r="A312" s="228"/>
      <c r="B312" s="567">
        <f t="shared" si="8"/>
      </c>
      <c r="C312" s="235" t="s">
        <v>331</v>
      </c>
      <c r="D312" s="235">
        <v>1</v>
      </c>
      <c r="E312" s="485">
        <v>13</v>
      </c>
      <c r="F312" s="235">
        <f>'Start-Up'!K22</f>
        <v>0</v>
      </c>
      <c r="G312" s="397">
        <v>0</v>
      </c>
      <c r="H312" s="241">
        <f t="shared" si="9"/>
        <v>0</v>
      </c>
      <c r="I312" s="570"/>
    </row>
    <row r="313" spans="1:9" ht="12.75">
      <c r="A313" s="228"/>
      <c r="B313" s="567">
        <f t="shared" si="8"/>
      </c>
      <c r="C313" s="235" t="s">
        <v>331</v>
      </c>
      <c r="D313" s="235">
        <v>1</v>
      </c>
      <c r="E313" s="485">
        <v>13</v>
      </c>
      <c r="F313" s="235">
        <f>'Start-Up'!K23</f>
        <v>0</v>
      </c>
      <c r="G313" s="397">
        <v>0</v>
      </c>
      <c r="H313" s="241">
        <f t="shared" si="9"/>
        <v>0</v>
      </c>
      <c r="I313" s="570"/>
    </row>
    <row r="314" spans="1:9" ht="12.75">
      <c r="A314" s="228"/>
      <c r="B314" s="567">
        <f t="shared" si="8"/>
      </c>
      <c r="C314" s="235" t="s">
        <v>331</v>
      </c>
      <c r="D314" s="235">
        <v>1</v>
      </c>
      <c r="E314" s="485">
        <v>13</v>
      </c>
      <c r="F314" s="235">
        <f>'Start-Up'!K24</f>
        <v>0</v>
      </c>
      <c r="G314" s="397">
        <v>0</v>
      </c>
      <c r="H314" s="241">
        <f t="shared" si="9"/>
        <v>0</v>
      </c>
      <c r="I314" s="570"/>
    </row>
    <row r="315" spans="1:9" ht="12.75">
      <c r="A315" s="228"/>
      <c r="B315" s="567">
        <f t="shared" si="8"/>
      </c>
      <c r="C315" s="235" t="s">
        <v>331</v>
      </c>
      <c r="D315" s="235">
        <v>1</v>
      </c>
      <c r="E315" s="485">
        <v>13</v>
      </c>
      <c r="F315" s="235">
        <f>'Start-Up'!K25</f>
        <v>0</v>
      </c>
      <c r="G315" s="397">
        <v>0</v>
      </c>
      <c r="H315" s="241">
        <f t="shared" si="9"/>
        <v>0</v>
      </c>
      <c r="I315" s="570"/>
    </row>
    <row r="316" spans="1:9" ht="12.75">
      <c r="A316" s="228"/>
      <c r="B316" s="567">
        <f t="shared" si="8"/>
      </c>
      <c r="C316" s="235" t="s">
        <v>331</v>
      </c>
      <c r="D316" s="235">
        <v>1</v>
      </c>
      <c r="E316" s="485">
        <v>13</v>
      </c>
      <c r="F316" s="235">
        <f>'Start-Up'!K26</f>
        <v>0</v>
      </c>
      <c r="G316" s="397">
        <v>0</v>
      </c>
      <c r="H316" s="241">
        <f t="shared" si="9"/>
        <v>0</v>
      </c>
      <c r="I316" s="570"/>
    </row>
    <row r="317" spans="1:9" ht="12.75">
      <c r="A317" s="228"/>
      <c r="B317" s="567">
        <f t="shared" si="8"/>
      </c>
      <c r="C317" s="235" t="s">
        <v>331</v>
      </c>
      <c r="D317" s="235">
        <v>1</v>
      </c>
      <c r="E317" s="485">
        <v>13</v>
      </c>
      <c r="F317" s="235">
        <f>'Start-Up'!K27</f>
        <v>0</v>
      </c>
      <c r="G317" s="397">
        <v>0</v>
      </c>
      <c r="H317" s="241">
        <f t="shared" si="9"/>
        <v>0</v>
      </c>
      <c r="I317" s="570"/>
    </row>
    <row r="318" spans="1:9" ht="12.75">
      <c r="A318" s="228"/>
      <c r="B318" s="567">
        <f t="shared" si="8"/>
      </c>
      <c r="C318" s="235" t="s">
        <v>331</v>
      </c>
      <c r="D318" s="235">
        <v>1</v>
      </c>
      <c r="E318" s="485">
        <v>13</v>
      </c>
      <c r="F318" s="235">
        <f>'Start-Up'!K28</f>
        <v>0</v>
      </c>
      <c r="G318" s="397">
        <v>0</v>
      </c>
      <c r="H318" s="241">
        <f t="shared" si="9"/>
        <v>0</v>
      </c>
      <c r="I318" s="570"/>
    </row>
    <row r="319" spans="1:9" ht="13.5" thickBot="1">
      <c r="A319" s="229" t="s">
        <v>398</v>
      </c>
      <c r="B319" s="568">
        <f t="shared" si="8"/>
      </c>
      <c r="C319" s="236" t="s">
        <v>331</v>
      </c>
      <c r="D319" s="236">
        <v>1</v>
      </c>
      <c r="E319" s="486">
        <v>13</v>
      </c>
      <c r="F319" s="236">
        <f>'Start-Up'!K29</f>
        <v>0</v>
      </c>
      <c r="G319" s="398">
        <v>0</v>
      </c>
      <c r="H319" s="242">
        <f t="shared" si="9"/>
        <v>0</v>
      </c>
      <c r="I319" s="571"/>
    </row>
    <row r="320" spans="1:9" ht="12.75">
      <c r="A320" s="229" t="s">
        <v>664</v>
      </c>
      <c r="B320" s="566">
        <f t="shared" si="8"/>
      </c>
      <c r="C320" s="234" t="s">
        <v>331</v>
      </c>
      <c r="D320" s="234">
        <v>1</v>
      </c>
      <c r="E320" s="484">
        <v>14</v>
      </c>
      <c r="F320" s="396" t="s">
        <v>193</v>
      </c>
      <c r="G320" s="396">
        <v>0</v>
      </c>
      <c r="H320" s="402">
        <f t="shared" si="9"/>
        <v>0</v>
      </c>
      <c r="I320" s="569"/>
    </row>
    <row r="321" spans="1:9" ht="12.75">
      <c r="A321" s="228"/>
      <c r="B321" s="567">
        <f t="shared" si="8"/>
      </c>
      <c r="C321" s="235" t="s">
        <v>331</v>
      </c>
      <c r="D321" s="235">
        <v>1</v>
      </c>
      <c r="E321" s="485">
        <v>14</v>
      </c>
      <c r="F321" s="397" t="s">
        <v>193</v>
      </c>
      <c r="G321" s="397">
        <v>0</v>
      </c>
      <c r="H321" s="241">
        <f t="shared" si="9"/>
        <v>0</v>
      </c>
      <c r="I321" s="570"/>
    </row>
    <row r="322" spans="1:9" ht="12.75">
      <c r="A322" s="228"/>
      <c r="B322" s="567">
        <f t="shared" si="8"/>
      </c>
      <c r="C322" s="235" t="s">
        <v>331</v>
      </c>
      <c r="D322" s="235">
        <v>1</v>
      </c>
      <c r="E322" s="485">
        <v>14</v>
      </c>
      <c r="F322" s="397" t="s">
        <v>193</v>
      </c>
      <c r="G322" s="397">
        <v>0</v>
      </c>
      <c r="H322" s="241">
        <f t="shared" si="9"/>
        <v>0</v>
      </c>
      <c r="I322" s="570"/>
    </row>
    <row r="323" spans="1:9" ht="12.75">
      <c r="A323" s="228"/>
      <c r="B323" s="567">
        <f t="shared" si="8"/>
      </c>
      <c r="C323" s="235" t="s">
        <v>331</v>
      </c>
      <c r="D323" s="235">
        <v>1</v>
      </c>
      <c r="E323" s="485">
        <v>14</v>
      </c>
      <c r="F323" s="397" t="s">
        <v>193</v>
      </c>
      <c r="G323" s="397">
        <v>0</v>
      </c>
      <c r="H323" s="241">
        <f t="shared" si="9"/>
        <v>0</v>
      </c>
      <c r="I323" s="570"/>
    </row>
    <row r="324" spans="1:9" ht="12.75">
      <c r="A324" s="228"/>
      <c r="B324" s="567">
        <f t="shared" si="8"/>
      </c>
      <c r="C324" s="235" t="s">
        <v>331</v>
      </c>
      <c r="D324" s="235">
        <v>1</v>
      </c>
      <c r="E324" s="485">
        <v>14</v>
      </c>
      <c r="F324" s="397" t="s">
        <v>193</v>
      </c>
      <c r="G324" s="397">
        <v>0</v>
      </c>
      <c r="H324" s="241">
        <f t="shared" si="9"/>
        <v>0</v>
      </c>
      <c r="I324" s="570"/>
    </row>
    <row r="325" spans="1:9" ht="12.75">
      <c r="A325" s="228"/>
      <c r="B325" s="567">
        <f t="shared" si="8"/>
      </c>
      <c r="C325" s="235" t="s">
        <v>331</v>
      </c>
      <c r="D325" s="235">
        <v>1</v>
      </c>
      <c r="E325" s="485">
        <v>14</v>
      </c>
      <c r="F325" s="397" t="s">
        <v>193</v>
      </c>
      <c r="G325" s="397">
        <v>0</v>
      </c>
      <c r="H325" s="241">
        <f t="shared" si="9"/>
        <v>0</v>
      </c>
      <c r="I325" s="570"/>
    </row>
    <row r="326" spans="1:9" ht="12.75">
      <c r="A326" s="228"/>
      <c r="B326" s="567">
        <f t="shared" si="8"/>
      </c>
      <c r="C326" s="235" t="s">
        <v>331</v>
      </c>
      <c r="D326" s="235">
        <v>1</v>
      </c>
      <c r="E326" s="485">
        <v>14</v>
      </c>
      <c r="F326" s="397" t="s">
        <v>193</v>
      </c>
      <c r="G326" s="397">
        <v>0</v>
      </c>
      <c r="H326" s="241">
        <f t="shared" si="9"/>
        <v>0</v>
      </c>
      <c r="I326" s="570"/>
    </row>
    <row r="327" spans="1:9" ht="12.75">
      <c r="A327" s="228"/>
      <c r="B327" s="567">
        <f t="shared" si="8"/>
      </c>
      <c r="C327" s="235" t="s">
        <v>331</v>
      </c>
      <c r="D327" s="235">
        <v>1</v>
      </c>
      <c r="E327" s="485">
        <v>14</v>
      </c>
      <c r="F327" s="397" t="s">
        <v>193</v>
      </c>
      <c r="G327" s="397">
        <v>0</v>
      </c>
      <c r="H327" s="241">
        <f t="shared" si="9"/>
        <v>0</v>
      </c>
      <c r="I327" s="570"/>
    </row>
    <row r="328" spans="1:9" ht="12.75">
      <c r="A328" s="228"/>
      <c r="B328" s="567">
        <f t="shared" si="8"/>
      </c>
      <c r="C328" s="235" t="s">
        <v>331</v>
      </c>
      <c r="D328" s="235">
        <v>1</v>
      </c>
      <c r="E328" s="485">
        <v>14</v>
      </c>
      <c r="F328" s="397" t="s">
        <v>193</v>
      </c>
      <c r="G328" s="397">
        <v>0</v>
      </c>
      <c r="H328" s="241">
        <f t="shared" si="9"/>
        <v>0</v>
      </c>
      <c r="I328" s="570"/>
    </row>
    <row r="329" spans="1:9" ht="12.75">
      <c r="A329" s="228"/>
      <c r="B329" s="567">
        <f t="shared" si="8"/>
      </c>
      <c r="C329" s="235" t="s">
        <v>331</v>
      </c>
      <c r="D329" s="235">
        <v>1</v>
      </c>
      <c r="E329" s="485">
        <v>14</v>
      </c>
      <c r="F329" s="397" t="s">
        <v>193</v>
      </c>
      <c r="G329" s="397">
        <v>0</v>
      </c>
      <c r="H329" s="241">
        <f t="shared" si="9"/>
        <v>0</v>
      </c>
      <c r="I329" s="570"/>
    </row>
    <row r="330" spans="1:9" ht="12.75">
      <c r="A330" s="228"/>
      <c r="B330" s="567">
        <f t="shared" si="8"/>
      </c>
      <c r="C330" s="235" t="s">
        <v>331</v>
      </c>
      <c r="D330" s="235">
        <v>1</v>
      </c>
      <c r="E330" s="485">
        <v>14</v>
      </c>
      <c r="F330" s="397" t="s">
        <v>193</v>
      </c>
      <c r="G330" s="397">
        <v>0</v>
      </c>
      <c r="H330" s="241">
        <f t="shared" si="9"/>
        <v>0</v>
      </c>
      <c r="I330" s="570"/>
    </row>
    <row r="331" spans="1:9" ht="12.75">
      <c r="A331" s="228"/>
      <c r="B331" s="567">
        <f t="shared" si="8"/>
      </c>
      <c r="C331" s="235" t="s">
        <v>331</v>
      </c>
      <c r="D331" s="235">
        <v>1</v>
      </c>
      <c r="E331" s="485">
        <v>14</v>
      </c>
      <c r="F331" s="397" t="s">
        <v>193</v>
      </c>
      <c r="G331" s="397">
        <v>0</v>
      </c>
      <c r="H331" s="241">
        <f t="shared" si="9"/>
        <v>0</v>
      </c>
      <c r="I331" s="570"/>
    </row>
    <row r="332" spans="1:9" ht="12.75">
      <c r="A332" s="228"/>
      <c r="B332" s="567">
        <f t="shared" si="8"/>
      </c>
      <c r="C332" s="235" t="s">
        <v>331</v>
      </c>
      <c r="D332" s="235">
        <v>1</v>
      </c>
      <c r="E332" s="485">
        <v>14</v>
      </c>
      <c r="F332" s="397" t="s">
        <v>193</v>
      </c>
      <c r="G332" s="397">
        <v>0</v>
      </c>
      <c r="H332" s="241">
        <f t="shared" si="9"/>
        <v>0</v>
      </c>
      <c r="I332" s="570"/>
    </row>
    <row r="333" spans="1:9" ht="12.75">
      <c r="A333" s="228"/>
      <c r="B333" s="567">
        <f t="shared" si="8"/>
      </c>
      <c r="C333" s="235" t="s">
        <v>331</v>
      </c>
      <c r="D333" s="235">
        <v>1</v>
      </c>
      <c r="E333" s="485">
        <v>14</v>
      </c>
      <c r="F333" s="397" t="s">
        <v>193</v>
      </c>
      <c r="G333" s="397">
        <v>0</v>
      </c>
      <c r="H333" s="241">
        <f t="shared" si="9"/>
        <v>0</v>
      </c>
      <c r="I333" s="570"/>
    </row>
    <row r="334" spans="1:9" ht="12.75">
      <c r="A334" s="228"/>
      <c r="B334" s="567">
        <f t="shared" si="8"/>
      </c>
      <c r="C334" s="235" t="s">
        <v>331</v>
      </c>
      <c r="D334" s="235">
        <v>1</v>
      </c>
      <c r="E334" s="485">
        <v>14</v>
      </c>
      <c r="F334" s="397" t="s">
        <v>193</v>
      </c>
      <c r="G334" s="397">
        <v>0</v>
      </c>
      <c r="H334" s="241">
        <f t="shared" si="9"/>
        <v>0</v>
      </c>
      <c r="I334" s="570"/>
    </row>
    <row r="335" spans="1:9" ht="12.75">
      <c r="A335" s="228"/>
      <c r="B335" s="567">
        <f t="shared" si="8"/>
      </c>
      <c r="C335" s="235" t="s">
        <v>331</v>
      </c>
      <c r="D335" s="235">
        <v>1</v>
      </c>
      <c r="E335" s="485">
        <v>14</v>
      </c>
      <c r="F335" s="397" t="s">
        <v>193</v>
      </c>
      <c r="G335" s="397">
        <v>0</v>
      </c>
      <c r="H335" s="241">
        <f t="shared" si="9"/>
        <v>0</v>
      </c>
      <c r="I335" s="570"/>
    </row>
    <row r="336" spans="1:9" ht="12.75">
      <c r="A336" s="228"/>
      <c r="B336" s="567">
        <f t="shared" si="8"/>
      </c>
      <c r="C336" s="235" t="s">
        <v>331</v>
      </c>
      <c r="D336" s="235">
        <v>1</v>
      </c>
      <c r="E336" s="485">
        <v>14</v>
      </c>
      <c r="F336" s="397" t="s">
        <v>193</v>
      </c>
      <c r="G336" s="397">
        <v>0</v>
      </c>
      <c r="H336" s="241">
        <f t="shared" si="9"/>
        <v>0</v>
      </c>
      <c r="I336" s="570"/>
    </row>
    <row r="337" spans="1:9" ht="12.75">
      <c r="A337" s="228"/>
      <c r="B337" s="567">
        <f t="shared" si="8"/>
      </c>
      <c r="C337" s="235" t="s">
        <v>331</v>
      </c>
      <c r="D337" s="235">
        <v>1</v>
      </c>
      <c r="E337" s="485">
        <v>14</v>
      </c>
      <c r="F337" s="397" t="s">
        <v>193</v>
      </c>
      <c r="G337" s="397">
        <v>0</v>
      </c>
      <c r="H337" s="241">
        <f t="shared" si="9"/>
        <v>0</v>
      </c>
      <c r="I337" s="570"/>
    </row>
    <row r="338" spans="1:9" ht="12.75">
      <c r="A338" s="228"/>
      <c r="B338" s="567">
        <f t="shared" si="8"/>
      </c>
      <c r="C338" s="235" t="s">
        <v>331</v>
      </c>
      <c r="D338" s="235">
        <v>1</v>
      </c>
      <c r="E338" s="485">
        <v>14</v>
      </c>
      <c r="F338" s="397" t="s">
        <v>193</v>
      </c>
      <c r="G338" s="397">
        <v>0</v>
      </c>
      <c r="H338" s="241">
        <f t="shared" si="9"/>
        <v>0</v>
      </c>
      <c r="I338" s="570"/>
    </row>
    <row r="339" spans="1:9" ht="12.75">
      <c r="A339" s="228"/>
      <c r="B339" s="567">
        <f t="shared" si="8"/>
      </c>
      <c r="C339" s="235" t="s">
        <v>331</v>
      </c>
      <c r="D339" s="235">
        <v>1</v>
      </c>
      <c r="E339" s="485">
        <v>14</v>
      </c>
      <c r="F339" s="397" t="s">
        <v>193</v>
      </c>
      <c r="G339" s="397">
        <v>0</v>
      </c>
      <c r="H339" s="241">
        <f t="shared" si="9"/>
        <v>0</v>
      </c>
      <c r="I339" s="570"/>
    </row>
    <row r="340" spans="1:9" ht="12.75">
      <c r="A340" s="228"/>
      <c r="B340" s="567">
        <f t="shared" si="8"/>
      </c>
      <c r="C340" s="235" t="s">
        <v>331</v>
      </c>
      <c r="D340" s="235">
        <v>1</v>
      </c>
      <c r="E340" s="485">
        <v>14</v>
      </c>
      <c r="F340" s="397" t="s">
        <v>193</v>
      </c>
      <c r="G340" s="397">
        <v>0</v>
      </c>
      <c r="H340" s="241">
        <f t="shared" si="9"/>
        <v>0</v>
      </c>
      <c r="I340" s="570"/>
    </row>
    <row r="341" spans="1:9" ht="12.75">
      <c r="A341" s="228"/>
      <c r="B341" s="567">
        <f t="shared" si="8"/>
      </c>
      <c r="C341" s="235" t="s">
        <v>331</v>
      </c>
      <c r="D341" s="235">
        <v>1</v>
      </c>
      <c r="E341" s="485">
        <v>14</v>
      </c>
      <c r="F341" s="397" t="s">
        <v>193</v>
      </c>
      <c r="G341" s="397">
        <v>0</v>
      </c>
      <c r="H341" s="241">
        <f t="shared" si="9"/>
        <v>0</v>
      </c>
      <c r="I341" s="570"/>
    </row>
    <row r="342" spans="1:9" ht="12.75">
      <c r="A342" s="228"/>
      <c r="B342" s="567">
        <f t="shared" si="8"/>
      </c>
      <c r="C342" s="235" t="s">
        <v>331</v>
      </c>
      <c r="D342" s="235">
        <v>1</v>
      </c>
      <c r="E342" s="485">
        <v>14</v>
      </c>
      <c r="F342" s="397" t="s">
        <v>193</v>
      </c>
      <c r="G342" s="397">
        <v>0</v>
      </c>
      <c r="H342" s="241">
        <f t="shared" si="9"/>
        <v>0</v>
      </c>
      <c r="I342" s="570"/>
    </row>
    <row r="343" spans="1:9" ht="12.75">
      <c r="A343" s="228"/>
      <c r="B343" s="567">
        <f t="shared" si="8"/>
      </c>
      <c r="C343" s="235" t="s">
        <v>331</v>
      </c>
      <c r="D343" s="235">
        <v>1</v>
      </c>
      <c r="E343" s="485">
        <v>14</v>
      </c>
      <c r="F343" s="397" t="s">
        <v>193</v>
      </c>
      <c r="G343" s="397">
        <v>0</v>
      </c>
      <c r="H343" s="241">
        <f t="shared" si="9"/>
        <v>0</v>
      </c>
      <c r="I343" s="570"/>
    </row>
    <row r="344" spans="1:9" ht="12.75">
      <c r="A344" s="228"/>
      <c r="B344" s="567">
        <f t="shared" si="8"/>
      </c>
      <c r="C344" s="235" t="s">
        <v>331</v>
      </c>
      <c r="D344" s="235">
        <v>1</v>
      </c>
      <c r="E344" s="485">
        <v>14</v>
      </c>
      <c r="F344" s="397" t="s">
        <v>193</v>
      </c>
      <c r="G344" s="397">
        <v>0</v>
      </c>
      <c r="H344" s="241">
        <f t="shared" si="9"/>
        <v>0</v>
      </c>
      <c r="I344" s="570"/>
    </row>
    <row r="345" spans="1:9" ht="13.5" thickBot="1">
      <c r="A345" s="229" t="s">
        <v>665</v>
      </c>
      <c r="B345" s="568">
        <f t="shared" si="8"/>
      </c>
      <c r="C345" s="236" t="s">
        <v>331</v>
      </c>
      <c r="D345" s="236">
        <v>1</v>
      </c>
      <c r="E345" s="486">
        <v>14</v>
      </c>
      <c r="F345" s="398" t="s">
        <v>193</v>
      </c>
      <c r="G345" s="398">
        <v>0</v>
      </c>
      <c r="H345" s="242">
        <f t="shared" si="9"/>
        <v>0</v>
      </c>
      <c r="I345" s="571"/>
    </row>
    <row r="346" spans="1:9" ht="12.75">
      <c r="A346" s="229" t="s">
        <v>389</v>
      </c>
      <c r="B346" s="566">
        <f t="shared" si="8"/>
      </c>
      <c r="C346" s="234" t="s">
        <v>331</v>
      </c>
      <c r="D346" s="234">
        <v>1</v>
      </c>
      <c r="E346" s="484">
        <v>15</v>
      </c>
      <c r="F346" s="396" t="s">
        <v>193</v>
      </c>
      <c r="G346" s="234">
        <f>'Start-Up'!L4</f>
        <v>0</v>
      </c>
      <c r="H346" s="402">
        <f t="shared" si="9"/>
        <v>0</v>
      </c>
      <c r="I346" s="569"/>
    </row>
    <row r="347" spans="1:9" ht="12.75">
      <c r="A347" s="228"/>
      <c r="B347" s="567">
        <f t="shared" si="8"/>
      </c>
      <c r="C347" s="235" t="s">
        <v>331</v>
      </c>
      <c r="D347" s="235">
        <v>1</v>
      </c>
      <c r="E347" s="485">
        <v>15</v>
      </c>
      <c r="F347" s="397" t="s">
        <v>193</v>
      </c>
      <c r="G347" s="235">
        <f>'Start-Up'!L5</f>
        <v>0</v>
      </c>
      <c r="H347" s="241">
        <f t="shared" si="9"/>
        <v>0</v>
      </c>
      <c r="I347" s="570"/>
    </row>
    <row r="348" spans="1:9" ht="12.75">
      <c r="A348" s="228"/>
      <c r="B348" s="567">
        <f t="shared" si="8"/>
      </c>
      <c r="C348" s="235" t="s">
        <v>331</v>
      </c>
      <c r="D348" s="235">
        <v>1</v>
      </c>
      <c r="E348" s="485">
        <v>15</v>
      </c>
      <c r="F348" s="397" t="s">
        <v>193</v>
      </c>
      <c r="G348" s="235">
        <f>'Start-Up'!L6</f>
        <v>0</v>
      </c>
      <c r="H348" s="241">
        <f t="shared" si="9"/>
        <v>0</v>
      </c>
      <c r="I348" s="570"/>
    </row>
    <row r="349" spans="1:9" ht="12.75">
      <c r="A349" s="228"/>
      <c r="B349" s="567">
        <f t="shared" si="8"/>
      </c>
      <c r="C349" s="235" t="s">
        <v>331</v>
      </c>
      <c r="D349" s="235">
        <v>1</v>
      </c>
      <c r="E349" s="485">
        <v>15</v>
      </c>
      <c r="F349" s="397" t="s">
        <v>193</v>
      </c>
      <c r="G349" s="235">
        <f>'Start-Up'!L7</f>
        <v>0</v>
      </c>
      <c r="H349" s="241">
        <f t="shared" si="9"/>
        <v>0</v>
      </c>
      <c r="I349" s="570"/>
    </row>
    <row r="350" spans="1:9" ht="12.75">
      <c r="A350" s="228"/>
      <c r="B350" s="567">
        <f t="shared" si="8"/>
      </c>
      <c r="C350" s="235" t="s">
        <v>331</v>
      </c>
      <c r="D350" s="235">
        <v>1</v>
      </c>
      <c r="E350" s="485">
        <v>15</v>
      </c>
      <c r="F350" s="397" t="s">
        <v>193</v>
      </c>
      <c r="G350" s="235">
        <f>'Start-Up'!L8</f>
        <v>0</v>
      </c>
      <c r="H350" s="241">
        <f t="shared" si="9"/>
        <v>0</v>
      </c>
      <c r="I350" s="570"/>
    </row>
    <row r="351" spans="1:9" ht="12.75">
      <c r="A351" s="228"/>
      <c r="B351" s="567">
        <f t="shared" si="8"/>
      </c>
      <c r="C351" s="235" t="s">
        <v>331</v>
      </c>
      <c r="D351" s="235">
        <v>1</v>
      </c>
      <c r="E351" s="485">
        <v>15</v>
      </c>
      <c r="F351" s="397" t="s">
        <v>193</v>
      </c>
      <c r="G351" s="235">
        <f>'Start-Up'!L9</f>
        <v>0</v>
      </c>
      <c r="H351" s="241">
        <f t="shared" si="9"/>
        <v>0</v>
      </c>
      <c r="I351" s="570"/>
    </row>
    <row r="352" spans="1:9" ht="12.75">
      <c r="A352" s="228"/>
      <c r="B352" s="567">
        <f t="shared" si="8"/>
      </c>
      <c r="C352" s="235" t="s">
        <v>331</v>
      </c>
      <c r="D352" s="235">
        <v>1</v>
      </c>
      <c r="E352" s="485">
        <v>15</v>
      </c>
      <c r="F352" s="397" t="s">
        <v>193</v>
      </c>
      <c r="G352" s="235">
        <f>'Start-Up'!L10</f>
        <v>0</v>
      </c>
      <c r="H352" s="241">
        <f t="shared" si="9"/>
        <v>0</v>
      </c>
      <c r="I352" s="570"/>
    </row>
    <row r="353" spans="1:9" ht="12.75">
      <c r="A353" s="228"/>
      <c r="B353" s="567">
        <f t="shared" si="8"/>
      </c>
      <c r="C353" s="235" t="s">
        <v>331</v>
      </c>
      <c r="D353" s="235">
        <v>1</v>
      </c>
      <c r="E353" s="485">
        <v>15</v>
      </c>
      <c r="F353" s="397" t="s">
        <v>193</v>
      </c>
      <c r="G353" s="235">
        <f>'Start-Up'!L11</f>
        <v>0</v>
      </c>
      <c r="H353" s="241">
        <f t="shared" si="9"/>
        <v>0</v>
      </c>
      <c r="I353" s="570"/>
    </row>
    <row r="354" spans="1:9" ht="12.75">
      <c r="A354" s="228"/>
      <c r="B354" s="567">
        <f t="shared" si="8"/>
      </c>
      <c r="C354" s="235" t="s">
        <v>331</v>
      </c>
      <c r="D354" s="235">
        <v>1</v>
      </c>
      <c r="E354" s="485">
        <v>15</v>
      </c>
      <c r="F354" s="397" t="s">
        <v>193</v>
      </c>
      <c r="G354" s="235">
        <f>'Start-Up'!L12</f>
        <v>0</v>
      </c>
      <c r="H354" s="241">
        <f t="shared" si="9"/>
        <v>0</v>
      </c>
      <c r="I354" s="570"/>
    </row>
    <row r="355" spans="1:9" ht="12.75">
      <c r="A355" s="228"/>
      <c r="B355" s="567">
        <f aca="true" t="shared" si="10" ref="B355:B418">B329</f>
      </c>
      <c r="C355" s="235" t="s">
        <v>331</v>
      </c>
      <c r="D355" s="235">
        <v>1</v>
      </c>
      <c r="E355" s="485">
        <v>15</v>
      </c>
      <c r="F355" s="397" t="s">
        <v>193</v>
      </c>
      <c r="G355" s="235">
        <f>'Start-Up'!L13</f>
        <v>0</v>
      </c>
      <c r="H355" s="241">
        <f aca="true" t="shared" si="11" ref="H355:H418">H329</f>
        <v>0</v>
      </c>
      <c r="I355" s="570"/>
    </row>
    <row r="356" spans="1:9" ht="12.75">
      <c r="A356" s="228"/>
      <c r="B356" s="567">
        <f t="shared" si="10"/>
      </c>
      <c r="C356" s="235" t="s">
        <v>331</v>
      </c>
      <c r="D356" s="235">
        <v>1</v>
      </c>
      <c r="E356" s="485">
        <v>15</v>
      </c>
      <c r="F356" s="397" t="s">
        <v>193</v>
      </c>
      <c r="G356" s="235">
        <f>'Start-Up'!L14</f>
        <v>0</v>
      </c>
      <c r="H356" s="241">
        <f t="shared" si="11"/>
        <v>0</v>
      </c>
      <c r="I356" s="570"/>
    </row>
    <row r="357" spans="1:9" ht="12.75">
      <c r="A357" s="228"/>
      <c r="B357" s="567">
        <f t="shared" si="10"/>
      </c>
      <c r="C357" s="235" t="s">
        <v>331</v>
      </c>
      <c r="D357" s="235">
        <v>1</v>
      </c>
      <c r="E357" s="485">
        <v>15</v>
      </c>
      <c r="F357" s="397" t="s">
        <v>193</v>
      </c>
      <c r="G357" s="235">
        <f>'Start-Up'!L15</f>
        <v>0</v>
      </c>
      <c r="H357" s="241">
        <f t="shared" si="11"/>
        <v>0</v>
      </c>
      <c r="I357" s="570"/>
    </row>
    <row r="358" spans="1:9" ht="12.75">
      <c r="A358" s="228"/>
      <c r="B358" s="567">
        <f t="shared" si="10"/>
      </c>
      <c r="C358" s="235" t="s">
        <v>331</v>
      </c>
      <c r="D358" s="235">
        <v>1</v>
      </c>
      <c r="E358" s="485">
        <v>15</v>
      </c>
      <c r="F358" s="397" t="s">
        <v>193</v>
      </c>
      <c r="G358" s="235">
        <f>'Start-Up'!L16</f>
        <v>0</v>
      </c>
      <c r="H358" s="241">
        <f t="shared" si="11"/>
        <v>0</v>
      </c>
      <c r="I358" s="570"/>
    </row>
    <row r="359" spans="1:9" ht="12.75">
      <c r="A359" s="228"/>
      <c r="B359" s="567">
        <f t="shared" si="10"/>
      </c>
      <c r="C359" s="235" t="s">
        <v>331</v>
      </c>
      <c r="D359" s="235">
        <v>1</v>
      </c>
      <c r="E359" s="485">
        <v>15</v>
      </c>
      <c r="F359" s="397" t="s">
        <v>193</v>
      </c>
      <c r="G359" s="235">
        <f>'Start-Up'!L17</f>
        <v>0</v>
      </c>
      <c r="H359" s="241">
        <f t="shared" si="11"/>
        <v>0</v>
      </c>
      <c r="I359" s="570"/>
    </row>
    <row r="360" spans="1:9" ht="12.75">
      <c r="A360" s="228"/>
      <c r="B360" s="567">
        <f t="shared" si="10"/>
      </c>
      <c r="C360" s="235" t="s">
        <v>331</v>
      </c>
      <c r="D360" s="235">
        <v>1</v>
      </c>
      <c r="E360" s="485">
        <v>15</v>
      </c>
      <c r="F360" s="397" t="s">
        <v>193</v>
      </c>
      <c r="G360" s="235">
        <f>'Start-Up'!L18</f>
        <v>0</v>
      </c>
      <c r="H360" s="241">
        <f t="shared" si="11"/>
        <v>0</v>
      </c>
      <c r="I360" s="570"/>
    </row>
    <row r="361" spans="1:9" ht="12.75">
      <c r="A361" s="228"/>
      <c r="B361" s="567">
        <f t="shared" si="10"/>
      </c>
      <c r="C361" s="235" t="s">
        <v>331</v>
      </c>
      <c r="D361" s="235">
        <v>1</v>
      </c>
      <c r="E361" s="485">
        <v>15</v>
      </c>
      <c r="F361" s="397" t="s">
        <v>193</v>
      </c>
      <c r="G361" s="235">
        <f>'Start-Up'!L19</f>
        <v>0</v>
      </c>
      <c r="H361" s="241">
        <f t="shared" si="11"/>
        <v>0</v>
      </c>
      <c r="I361" s="570"/>
    </row>
    <row r="362" spans="1:9" ht="12.75">
      <c r="A362" s="228"/>
      <c r="B362" s="567">
        <f t="shared" si="10"/>
      </c>
      <c r="C362" s="235" t="s">
        <v>331</v>
      </c>
      <c r="D362" s="235">
        <v>1</v>
      </c>
      <c r="E362" s="485">
        <v>15</v>
      </c>
      <c r="F362" s="397" t="s">
        <v>193</v>
      </c>
      <c r="G362" s="235">
        <f>'Start-Up'!L20</f>
        <v>0</v>
      </c>
      <c r="H362" s="241">
        <f t="shared" si="11"/>
        <v>0</v>
      </c>
      <c r="I362" s="570"/>
    </row>
    <row r="363" spans="1:9" ht="12.75">
      <c r="A363" s="228"/>
      <c r="B363" s="567">
        <f t="shared" si="10"/>
      </c>
      <c r="C363" s="235" t="s">
        <v>331</v>
      </c>
      <c r="D363" s="235">
        <v>1</v>
      </c>
      <c r="E363" s="485">
        <v>15</v>
      </c>
      <c r="F363" s="397" t="s">
        <v>193</v>
      </c>
      <c r="G363" s="235">
        <f>'Start-Up'!L21</f>
        <v>0</v>
      </c>
      <c r="H363" s="241">
        <f t="shared" si="11"/>
        <v>0</v>
      </c>
      <c r="I363" s="570"/>
    </row>
    <row r="364" spans="1:9" ht="12.75">
      <c r="A364" s="228"/>
      <c r="B364" s="567">
        <f t="shared" si="10"/>
      </c>
      <c r="C364" s="235" t="s">
        <v>331</v>
      </c>
      <c r="D364" s="235">
        <v>1</v>
      </c>
      <c r="E364" s="485">
        <v>15</v>
      </c>
      <c r="F364" s="397" t="s">
        <v>193</v>
      </c>
      <c r="G364" s="235">
        <f>'Start-Up'!L22</f>
        <v>0</v>
      </c>
      <c r="H364" s="241">
        <f t="shared" si="11"/>
        <v>0</v>
      </c>
      <c r="I364" s="570"/>
    </row>
    <row r="365" spans="1:9" ht="12.75">
      <c r="A365" s="228"/>
      <c r="B365" s="567">
        <f t="shared" si="10"/>
      </c>
      <c r="C365" s="235" t="s">
        <v>331</v>
      </c>
      <c r="D365" s="235">
        <v>1</v>
      </c>
      <c r="E365" s="485">
        <v>15</v>
      </c>
      <c r="F365" s="397" t="s">
        <v>193</v>
      </c>
      <c r="G365" s="235">
        <f>'Start-Up'!L23</f>
        <v>0</v>
      </c>
      <c r="H365" s="241">
        <f t="shared" si="11"/>
        <v>0</v>
      </c>
      <c r="I365" s="570"/>
    </row>
    <row r="366" spans="1:9" ht="12.75">
      <c r="A366" s="228"/>
      <c r="B366" s="567">
        <f t="shared" si="10"/>
      </c>
      <c r="C366" s="235" t="s">
        <v>331</v>
      </c>
      <c r="D366" s="235">
        <v>1</v>
      </c>
      <c r="E366" s="485">
        <v>15</v>
      </c>
      <c r="F366" s="397" t="s">
        <v>193</v>
      </c>
      <c r="G366" s="235">
        <f>'Start-Up'!L24</f>
        <v>0</v>
      </c>
      <c r="H366" s="241">
        <f t="shared" si="11"/>
        <v>0</v>
      </c>
      <c r="I366" s="570"/>
    </row>
    <row r="367" spans="1:9" ht="12.75">
      <c r="A367" s="228"/>
      <c r="B367" s="567">
        <f t="shared" si="10"/>
      </c>
      <c r="C367" s="235" t="s">
        <v>331</v>
      </c>
      <c r="D367" s="235">
        <v>1</v>
      </c>
      <c r="E367" s="485">
        <v>15</v>
      </c>
      <c r="F367" s="397" t="s">
        <v>193</v>
      </c>
      <c r="G367" s="235">
        <f>'Start-Up'!L25</f>
        <v>0</v>
      </c>
      <c r="H367" s="241">
        <f t="shared" si="11"/>
        <v>0</v>
      </c>
      <c r="I367" s="570"/>
    </row>
    <row r="368" spans="1:9" ht="12.75">
      <c r="A368" s="228"/>
      <c r="B368" s="567">
        <f t="shared" si="10"/>
      </c>
      <c r="C368" s="235" t="s">
        <v>331</v>
      </c>
      <c r="D368" s="235">
        <v>1</v>
      </c>
      <c r="E368" s="485">
        <v>15</v>
      </c>
      <c r="F368" s="397" t="s">
        <v>193</v>
      </c>
      <c r="G368" s="235">
        <f>'Start-Up'!L26</f>
        <v>0</v>
      </c>
      <c r="H368" s="241">
        <f t="shared" si="11"/>
        <v>0</v>
      </c>
      <c r="I368" s="570"/>
    </row>
    <row r="369" spans="1:9" ht="12.75">
      <c r="A369" s="228"/>
      <c r="B369" s="567">
        <f t="shared" si="10"/>
      </c>
      <c r="C369" s="235" t="s">
        <v>331</v>
      </c>
      <c r="D369" s="235">
        <v>1</v>
      </c>
      <c r="E369" s="485">
        <v>15</v>
      </c>
      <c r="F369" s="397" t="s">
        <v>193</v>
      </c>
      <c r="G369" s="235">
        <f>'Start-Up'!L27</f>
        <v>0</v>
      </c>
      <c r="H369" s="241">
        <f t="shared" si="11"/>
        <v>0</v>
      </c>
      <c r="I369" s="570"/>
    </row>
    <row r="370" spans="1:9" ht="12.75">
      <c r="A370" s="228"/>
      <c r="B370" s="567">
        <f t="shared" si="10"/>
      </c>
      <c r="C370" s="235" t="s">
        <v>331</v>
      </c>
      <c r="D370" s="235">
        <v>1</v>
      </c>
      <c r="E370" s="485">
        <v>15</v>
      </c>
      <c r="F370" s="397" t="s">
        <v>193</v>
      </c>
      <c r="G370" s="235">
        <f>'Start-Up'!L28</f>
        <v>0</v>
      </c>
      <c r="H370" s="241">
        <f t="shared" si="11"/>
        <v>0</v>
      </c>
      <c r="I370" s="570"/>
    </row>
    <row r="371" spans="1:9" ht="13.5" thickBot="1">
      <c r="A371" s="229" t="s">
        <v>390</v>
      </c>
      <c r="B371" s="568">
        <f t="shared" si="10"/>
      </c>
      <c r="C371" s="236" t="s">
        <v>331</v>
      </c>
      <c r="D371" s="236">
        <v>1</v>
      </c>
      <c r="E371" s="486">
        <v>15</v>
      </c>
      <c r="F371" s="398" t="s">
        <v>193</v>
      </c>
      <c r="G371" s="236">
        <f>'Start-Up'!L29</f>
        <v>0</v>
      </c>
      <c r="H371" s="242">
        <f t="shared" si="11"/>
        <v>0</v>
      </c>
      <c r="I371" s="571"/>
    </row>
    <row r="372" spans="1:11" ht="12.75">
      <c r="A372" s="229" t="s">
        <v>391</v>
      </c>
      <c r="B372" s="566">
        <f t="shared" si="10"/>
      </c>
      <c r="C372" s="234" t="s">
        <v>331</v>
      </c>
      <c r="D372" s="234">
        <v>1</v>
      </c>
      <c r="E372" s="484">
        <v>16</v>
      </c>
      <c r="F372" s="396" t="s">
        <v>193</v>
      </c>
      <c r="G372" s="234">
        <f>'Start-Up'!M4</f>
        <v>0</v>
      </c>
      <c r="H372" s="402">
        <f t="shared" si="11"/>
        <v>0</v>
      </c>
      <c r="I372" s="569"/>
      <c r="K372" s="102"/>
    </row>
    <row r="373" spans="1:9" ht="12.75">
      <c r="A373" s="228"/>
      <c r="B373" s="567">
        <f t="shared" si="10"/>
      </c>
      <c r="C373" s="235" t="s">
        <v>331</v>
      </c>
      <c r="D373" s="235">
        <v>1</v>
      </c>
      <c r="E373" s="485">
        <v>16</v>
      </c>
      <c r="F373" s="397" t="s">
        <v>193</v>
      </c>
      <c r="G373" s="235">
        <f>'Start-Up'!M5</f>
        <v>0</v>
      </c>
      <c r="H373" s="241">
        <f t="shared" si="11"/>
        <v>0</v>
      </c>
      <c r="I373" s="570"/>
    </row>
    <row r="374" spans="1:9" ht="12.75">
      <c r="A374" s="228"/>
      <c r="B374" s="567">
        <f t="shared" si="10"/>
      </c>
      <c r="C374" s="235" t="s">
        <v>331</v>
      </c>
      <c r="D374" s="235">
        <v>1</v>
      </c>
      <c r="E374" s="485">
        <v>16</v>
      </c>
      <c r="F374" s="397" t="s">
        <v>193</v>
      </c>
      <c r="G374" s="235">
        <f>'Start-Up'!M6</f>
        <v>0</v>
      </c>
      <c r="H374" s="241">
        <f t="shared" si="11"/>
        <v>0</v>
      </c>
      <c r="I374" s="570"/>
    </row>
    <row r="375" spans="1:9" ht="12.75">
      <c r="A375" s="228"/>
      <c r="B375" s="567">
        <f t="shared" si="10"/>
      </c>
      <c r="C375" s="235" t="s">
        <v>331</v>
      </c>
      <c r="D375" s="235">
        <v>1</v>
      </c>
      <c r="E375" s="485">
        <v>16</v>
      </c>
      <c r="F375" s="397" t="s">
        <v>193</v>
      </c>
      <c r="G375" s="235">
        <f>'Start-Up'!M7</f>
        <v>0</v>
      </c>
      <c r="H375" s="241">
        <f t="shared" si="11"/>
        <v>0</v>
      </c>
      <c r="I375" s="570"/>
    </row>
    <row r="376" spans="1:9" ht="12.75">
      <c r="A376" s="228"/>
      <c r="B376" s="567">
        <f t="shared" si="10"/>
      </c>
      <c r="C376" s="235" t="s">
        <v>331</v>
      </c>
      <c r="D376" s="235">
        <v>1</v>
      </c>
      <c r="E376" s="485">
        <v>16</v>
      </c>
      <c r="F376" s="397" t="s">
        <v>193</v>
      </c>
      <c r="G376" s="235">
        <f>'Start-Up'!M8</f>
        <v>0</v>
      </c>
      <c r="H376" s="241">
        <f t="shared" si="11"/>
        <v>0</v>
      </c>
      <c r="I376" s="570"/>
    </row>
    <row r="377" spans="1:9" ht="12.75">
      <c r="A377" s="228"/>
      <c r="B377" s="567">
        <f t="shared" si="10"/>
      </c>
      <c r="C377" s="235" t="s">
        <v>331</v>
      </c>
      <c r="D377" s="235">
        <v>1</v>
      </c>
      <c r="E377" s="485">
        <v>16</v>
      </c>
      <c r="F377" s="397" t="s">
        <v>193</v>
      </c>
      <c r="G377" s="235">
        <f>'Start-Up'!M9</f>
        <v>0</v>
      </c>
      <c r="H377" s="241">
        <f t="shared" si="11"/>
        <v>0</v>
      </c>
      <c r="I377" s="570"/>
    </row>
    <row r="378" spans="1:9" ht="12.75">
      <c r="A378" s="228"/>
      <c r="B378" s="567">
        <f t="shared" si="10"/>
      </c>
      <c r="C378" s="235" t="s">
        <v>331</v>
      </c>
      <c r="D378" s="235">
        <v>1</v>
      </c>
      <c r="E378" s="485">
        <v>16</v>
      </c>
      <c r="F378" s="397" t="s">
        <v>193</v>
      </c>
      <c r="G378" s="235">
        <f>'Start-Up'!M10</f>
        <v>0</v>
      </c>
      <c r="H378" s="241">
        <f t="shared" si="11"/>
        <v>0</v>
      </c>
      <c r="I378" s="570"/>
    </row>
    <row r="379" spans="1:9" ht="12.75">
      <c r="A379" s="228"/>
      <c r="B379" s="567">
        <f t="shared" si="10"/>
      </c>
      <c r="C379" s="235" t="s">
        <v>331</v>
      </c>
      <c r="D379" s="235">
        <v>1</v>
      </c>
      <c r="E379" s="485">
        <v>16</v>
      </c>
      <c r="F379" s="397" t="s">
        <v>193</v>
      </c>
      <c r="G379" s="235">
        <f>'Start-Up'!M11</f>
        <v>0</v>
      </c>
      <c r="H379" s="241">
        <f t="shared" si="11"/>
        <v>0</v>
      </c>
      <c r="I379" s="570"/>
    </row>
    <row r="380" spans="1:9" ht="12.75">
      <c r="A380" s="228"/>
      <c r="B380" s="567">
        <f t="shared" si="10"/>
      </c>
      <c r="C380" s="235" t="s">
        <v>331</v>
      </c>
      <c r="D380" s="235">
        <v>1</v>
      </c>
      <c r="E380" s="485">
        <v>16</v>
      </c>
      <c r="F380" s="397" t="s">
        <v>193</v>
      </c>
      <c r="G380" s="235">
        <f>'Start-Up'!M12</f>
        <v>0</v>
      </c>
      <c r="H380" s="241">
        <f t="shared" si="11"/>
        <v>0</v>
      </c>
      <c r="I380" s="570"/>
    </row>
    <row r="381" spans="1:9" ht="12.75">
      <c r="A381" s="228"/>
      <c r="B381" s="567">
        <f t="shared" si="10"/>
      </c>
      <c r="C381" s="235" t="s">
        <v>331</v>
      </c>
      <c r="D381" s="235">
        <v>1</v>
      </c>
      <c r="E381" s="485">
        <v>16</v>
      </c>
      <c r="F381" s="397" t="s">
        <v>193</v>
      </c>
      <c r="G381" s="235">
        <f>'Start-Up'!M13</f>
        <v>0</v>
      </c>
      <c r="H381" s="241">
        <f t="shared" si="11"/>
        <v>0</v>
      </c>
      <c r="I381" s="570"/>
    </row>
    <row r="382" spans="1:9" ht="12.75">
      <c r="A382" s="228"/>
      <c r="B382" s="567">
        <f t="shared" si="10"/>
      </c>
      <c r="C382" s="235" t="s">
        <v>331</v>
      </c>
      <c r="D382" s="235">
        <v>1</v>
      </c>
      <c r="E382" s="485">
        <v>16</v>
      </c>
      <c r="F382" s="397" t="s">
        <v>193</v>
      </c>
      <c r="G382" s="235">
        <f>'Start-Up'!M14</f>
        <v>0</v>
      </c>
      <c r="H382" s="241">
        <f t="shared" si="11"/>
        <v>0</v>
      </c>
      <c r="I382" s="570"/>
    </row>
    <row r="383" spans="1:9" ht="12.75">
      <c r="A383" s="228"/>
      <c r="B383" s="567">
        <f t="shared" si="10"/>
      </c>
      <c r="C383" s="235" t="s">
        <v>331</v>
      </c>
      <c r="D383" s="235">
        <v>1</v>
      </c>
      <c r="E383" s="485">
        <v>16</v>
      </c>
      <c r="F383" s="397" t="s">
        <v>193</v>
      </c>
      <c r="G383" s="235">
        <f>'Start-Up'!M15</f>
        <v>0</v>
      </c>
      <c r="H383" s="241">
        <f t="shared" si="11"/>
        <v>0</v>
      </c>
      <c r="I383" s="570"/>
    </row>
    <row r="384" spans="1:9" ht="12.75">
      <c r="A384" s="228"/>
      <c r="B384" s="567">
        <f t="shared" si="10"/>
      </c>
      <c r="C384" s="235" t="s">
        <v>331</v>
      </c>
      <c r="D384" s="235">
        <v>1</v>
      </c>
      <c r="E384" s="485">
        <v>16</v>
      </c>
      <c r="F384" s="397" t="s">
        <v>193</v>
      </c>
      <c r="G384" s="235">
        <f>'Start-Up'!M16</f>
        <v>0</v>
      </c>
      <c r="H384" s="241">
        <f t="shared" si="11"/>
        <v>0</v>
      </c>
      <c r="I384" s="570"/>
    </row>
    <row r="385" spans="1:9" ht="12.75">
      <c r="A385" s="228"/>
      <c r="B385" s="567">
        <f t="shared" si="10"/>
      </c>
      <c r="C385" s="235" t="s">
        <v>331</v>
      </c>
      <c r="D385" s="235">
        <v>1</v>
      </c>
      <c r="E385" s="485">
        <v>16</v>
      </c>
      <c r="F385" s="397" t="s">
        <v>193</v>
      </c>
      <c r="G385" s="235">
        <f>'Start-Up'!M17</f>
        <v>0</v>
      </c>
      <c r="H385" s="241">
        <f t="shared" si="11"/>
        <v>0</v>
      </c>
      <c r="I385" s="570"/>
    </row>
    <row r="386" spans="1:9" ht="12.75">
      <c r="A386" s="228"/>
      <c r="B386" s="567">
        <f t="shared" si="10"/>
      </c>
      <c r="C386" s="235" t="s">
        <v>331</v>
      </c>
      <c r="D386" s="235">
        <v>1</v>
      </c>
      <c r="E386" s="485">
        <v>16</v>
      </c>
      <c r="F386" s="397" t="s">
        <v>193</v>
      </c>
      <c r="G386" s="235">
        <f>'Start-Up'!M18</f>
        <v>0</v>
      </c>
      <c r="H386" s="241">
        <f t="shared" si="11"/>
        <v>0</v>
      </c>
      <c r="I386" s="570"/>
    </row>
    <row r="387" spans="1:9" ht="12.75">
      <c r="A387" s="228"/>
      <c r="B387" s="567">
        <f t="shared" si="10"/>
      </c>
      <c r="C387" s="235" t="s">
        <v>331</v>
      </c>
      <c r="D387" s="235">
        <v>1</v>
      </c>
      <c r="E387" s="485">
        <v>16</v>
      </c>
      <c r="F387" s="397" t="s">
        <v>193</v>
      </c>
      <c r="G387" s="235">
        <f>'Start-Up'!M19</f>
        <v>0</v>
      </c>
      <c r="H387" s="241">
        <f t="shared" si="11"/>
        <v>0</v>
      </c>
      <c r="I387" s="570"/>
    </row>
    <row r="388" spans="1:9" ht="12.75">
      <c r="A388" s="228"/>
      <c r="B388" s="567">
        <f t="shared" si="10"/>
      </c>
      <c r="C388" s="235" t="s">
        <v>331</v>
      </c>
      <c r="D388" s="235">
        <v>1</v>
      </c>
      <c r="E388" s="485">
        <v>16</v>
      </c>
      <c r="F388" s="397" t="s">
        <v>193</v>
      </c>
      <c r="G388" s="235">
        <f>'Start-Up'!M20</f>
        <v>0</v>
      </c>
      <c r="H388" s="241">
        <f t="shared" si="11"/>
        <v>0</v>
      </c>
      <c r="I388" s="570"/>
    </row>
    <row r="389" spans="1:9" ht="12.75">
      <c r="A389" s="228"/>
      <c r="B389" s="567">
        <f t="shared" si="10"/>
      </c>
      <c r="C389" s="235" t="s">
        <v>331</v>
      </c>
      <c r="D389" s="235">
        <v>1</v>
      </c>
      <c r="E389" s="485">
        <v>16</v>
      </c>
      <c r="F389" s="397" t="s">
        <v>193</v>
      </c>
      <c r="G389" s="235">
        <f>'Start-Up'!M21</f>
        <v>0</v>
      </c>
      <c r="H389" s="241">
        <f t="shared" si="11"/>
        <v>0</v>
      </c>
      <c r="I389" s="570"/>
    </row>
    <row r="390" spans="1:9" ht="12.75">
      <c r="A390" s="228"/>
      <c r="B390" s="567">
        <f t="shared" si="10"/>
      </c>
      <c r="C390" s="235" t="s">
        <v>331</v>
      </c>
      <c r="D390" s="235">
        <v>1</v>
      </c>
      <c r="E390" s="485">
        <v>16</v>
      </c>
      <c r="F390" s="397" t="s">
        <v>193</v>
      </c>
      <c r="G390" s="235">
        <f>'Start-Up'!M22</f>
        <v>0</v>
      </c>
      <c r="H390" s="241">
        <f t="shared" si="11"/>
        <v>0</v>
      </c>
      <c r="I390" s="570"/>
    </row>
    <row r="391" spans="1:9" ht="12.75">
      <c r="A391" s="228"/>
      <c r="B391" s="567">
        <f t="shared" si="10"/>
      </c>
      <c r="C391" s="235" t="s">
        <v>331</v>
      </c>
      <c r="D391" s="235">
        <v>1</v>
      </c>
      <c r="E391" s="485">
        <v>16</v>
      </c>
      <c r="F391" s="397" t="s">
        <v>193</v>
      </c>
      <c r="G391" s="235">
        <f>'Start-Up'!M23</f>
        <v>0</v>
      </c>
      <c r="H391" s="241">
        <f t="shared" si="11"/>
        <v>0</v>
      </c>
      <c r="I391" s="570"/>
    </row>
    <row r="392" spans="1:9" ht="12.75">
      <c r="A392" s="228"/>
      <c r="B392" s="567">
        <f t="shared" si="10"/>
      </c>
      <c r="C392" s="235" t="s">
        <v>331</v>
      </c>
      <c r="D392" s="235">
        <v>1</v>
      </c>
      <c r="E392" s="485">
        <v>16</v>
      </c>
      <c r="F392" s="397" t="s">
        <v>193</v>
      </c>
      <c r="G392" s="235">
        <f>'Start-Up'!M24</f>
        <v>0</v>
      </c>
      <c r="H392" s="241">
        <f t="shared" si="11"/>
        <v>0</v>
      </c>
      <c r="I392" s="570"/>
    </row>
    <row r="393" spans="1:9" ht="12.75">
      <c r="A393" s="228"/>
      <c r="B393" s="567">
        <f t="shared" si="10"/>
      </c>
      <c r="C393" s="235" t="s">
        <v>331</v>
      </c>
      <c r="D393" s="235">
        <v>1</v>
      </c>
      <c r="E393" s="485">
        <v>16</v>
      </c>
      <c r="F393" s="397" t="s">
        <v>193</v>
      </c>
      <c r="G393" s="235">
        <f>'Start-Up'!M25</f>
        <v>0</v>
      </c>
      <c r="H393" s="241">
        <f t="shared" si="11"/>
        <v>0</v>
      </c>
      <c r="I393" s="570"/>
    </row>
    <row r="394" spans="1:9" ht="12.75">
      <c r="A394" s="228"/>
      <c r="B394" s="567">
        <f t="shared" si="10"/>
      </c>
      <c r="C394" s="235" t="s">
        <v>331</v>
      </c>
      <c r="D394" s="235">
        <v>1</v>
      </c>
      <c r="E394" s="485">
        <v>16</v>
      </c>
      <c r="F394" s="397" t="s">
        <v>193</v>
      </c>
      <c r="G394" s="235">
        <f>'Start-Up'!M26</f>
        <v>0</v>
      </c>
      <c r="H394" s="241">
        <f t="shared" si="11"/>
        <v>0</v>
      </c>
      <c r="I394" s="570"/>
    </row>
    <row r="395" spans="1:9" ht="12.75">
      <c r="A395" s="228"/>
      <c r="B395" s="567">
        <f t="shared" si="10"/>
      </c>
      <c r="C395" s="235" t="s">
        <v>331</v>
      </c>
      <c r="D395" s="235">
        <v>1</v>
      </c>
      <c r="E395" s="485">
        <v>16</v>
      </c>
      <c r="F395" s="397" t="s">
        <v>193</v>
      </c>
      <c r="G395" s="235">
        <f>'Start-Up'!M27</f>
        <v>0</v>
      </c>
      <c r="H395" s="241">
        <f t="shared" si="11"/>
        <v>0</v>
      </c>
      <c r="I395" s="570"/>
    </row>
    <row r="396" spans="1:9" ht="12.75">
      <c r="A396" s="228"/>
      <c r="B396" s="567">
        <f t="shared" si="10"/>
      </c>
      <c r="C396" s="235" t="s">
        <v>331</v>
      </c>
      <c r="D396" s="235">
        <v>1</v>
      </c>
      <c r="E396" s="485">
        <v>16</v>
      </c>
      <c r="F396" s="397" t="s">
        <v>193</v>
      </c>
      <c r="G396" s="235">
        <f>'Start-Up'!M28</f>
        <v>0</v>
      </c>
      <c r="H396" s="241">
        <f t="shared" si="11"/>
        <v>0</v>
      </c>
      <c r="I396" s="570"/>
    </row>
    <row r="397" spans="1:9" ht="13.5" thickBot="1">
      <c r="A397" s="229" t="s">
        <v>392</v>
      </c>
      <c r="B397" s="568">
        <f t="shared" si="10"/>
      </c>
      <c r="C397" s="236" t="s">
        <v>331</v>
      </c>
      <c r="D397" s="236">
        <v>1</v>
      </c>
      <c r="E397" s="486">
        <v>16</v>
      </c>
      <c r="F397" s="398" t="s">
        <v>193</v>
      </c>
      <c r="G397" s="236">
        <f>'Start-Up'!M29</f>
        <v>0</v>
      </c>
      <c r="H397" s="242">
        <f t="shared" si="11"/>
        <v>0</v>
      </c>
      <c r="I397" s="571"/>
    </row>
    <row r="398" spans="1:10" ht="12.75">
      <c r="A398" s="229" t="s">
        <v>393</v>
      </c>
      <c r="B398" s="566">
        <f t="shared" si="10"/>
      </c>
      <c r="C398" s="234" t="s">
        <v>331</v>
      </c>
      <c r="D398" s="234">
        <v>1</v>
      </c>
      <c r="E398" s="484">
        <v>17</v>
      </c>
      <c r="F398" s="396" t="s">
        <v>193</v>
      </c>
      <c r="G398" s="234">
        <f>'Start-Up'!N4</f>
        <v>0</v>
      </c>
      <c r="H398" s="402">
        <f t="shared" si="11"/>
        <v>0</v>
      </c>
      <c r="I398" s="569"/>
      <c r="J398" s="102"/>
    </row>
    <row r="399" spans="1:9" ht="12.75">
      <c r="A399" s="228"/>
      <c r="B399" s="567">
        <f t="shared" si="10"/>
      </c>
      <c r="C399" s="235" t="s">
        <v>331</v>
      </c>
      <c r="D399" s="235">
        <v>1</v>
      </c>
      <c r="E399" s="485">
        <v>17</v>
      </c>
      <c r="F399" s="397" t="s">
        <v>193</v>
      </c>
      <c r="G399" s="235">
        <f>'Start-Up'!N5</f>
        <v>0</v>
      </c>
      <c r="H399" s="241">
        <f t="shared" si="11"/>
        <v>0</v>
      </c>
      <c r="I399" s="570"/>
    </row>
    <row r="400" spans="1:9" ht="12.75">
      <c r="A400" s="228"/>
      <c r="B400" s="567">
        <f t="shared" si="10"/>
      </c>
      <c r="C400" s="235" t="s">
        <v>331</v>
      </c>
      <c r="D400" s="235">
        <v>1</v>
      </c>
      <c r="E400" s="485">
        <v>17</v>
      </c>
      <c r="F400" s="397" t="s">
        <v>193</v>
      </c>
      <c r="G400" s="235">
        <f>'Start-Up'!N6</f>
        <v>0</v>
      </c>
      <c r="H400" s="241">
        <f t="shared" si="11"/>
        <v>0</v>
      </c>
      <c r="I400" s="570"/>
    </row>
    <row r="401" spans="1:9" ht="12.75">
      <c r="A401" s="228"/>
      <c r="B401" s="567">
        <f t="shared" si="10"/>
      </c>
      <c r="C401" s="235" t="s">
        <v>331</v>
      </c>
      <c r="D401" s="235">
        <v>1</v>
      </c>
      <c r="E401" s="485">
        <v>17</v>
      </c>
      <c r="F401" s="397" t="s">
        <v>193</v>
      </c>
      <c r="G401" s="235">
        <f>'Start-Up'!N7</f>
        <v>0</v>
      </c>
      <c r="H401" s="241">
        <f t="shared" si="11"/>
        <v>0</v>
      </c>
      <c r="I401" s="570"/>
    </row>
    <row r="402" spans="1:9" ht="12.75">
      <c r="A402" s="228"/>
      <c r="B402" s="567">
        <f t="shared" si="10"/>
      </c>
      <c r="C402" s="235" t="s">
        <v>331</v>
      </c>
      <c r="D402" s="235">
        <v>1</v>
      </c>
      <c r="E402" s="485">
        <v>17</v>
      </c>
      <c r="F402" s="397" t="s">
        <v>193</v>
      </c>
      <c r="G402" s="235">
        <f>'Start-Up'!N8</f>
        <v>0</v>
      </c>
      <c r="H402" s="241">
        <f t="shared" si="11"/>
        <v>0</v>
      </c>
      <c r="I402" s="570"/>
    </row>
    <row r="403" spans="1:9" ht="12.75">
      <c r="A403" s="228"/>
      <c r="B403" s="567">
        <f t="shared" si="10"/>
      </c>
      <c r="C403" s="235" t="s">
        <v>331</v>
      </c>
      <c r="D403" s="235">
        <v>1</v>
      </c>
      <c r="E403" s="485">
        <v>17</v>
      </c>
      <c r="F403" s="397" t="s">
        <v>193</v>
      </c>
      <c r="G403" s="235">
        <f>'Start-Up'!N9</f>
        <v>0</v>
      </c>
      <c r="H403" s="241">
        <f t="shared" si="11"/>
        <v>0</v>
      </c>
      <c r="I403" s="570"/>
    </row>
    <row r="404" spans="1:9" ht="12.75">
      <c r="A404" s="228"/>
      <c r="B404" s="567">
        <f t="shared" si="10"/>
      </c>
      <c r="C404" s="235" t="s">
        <v>331</v>
      </c>
      <c r="D404" s="235">
        <v>1</v>
      </c>
      <c r="E404" s="485">
        <v>17</v>
      </c>
      <c r="F404" s="397" t="s">
        <v>193</v>
      </c>
      <c r="G404" s="235">
        <f>'Start-Up'!N10</f>
        <v>0</v>
      </c>
      <c r="H404" s="241">
        <f t="shared" si="11"/>
        <v>0</v>
      </c>
      <c r="I404" s="570"/>
    </row>
    <row r="405" spans="1:9" ht="12.75">
      <c r="A405" s="228"/>
      <c r="B405" s="567">
        <f t="shared" si="10"/>
      </c>
      <c r="C405" s="235" t="s">
        <v>331</v>
      </c>
      <c r="D405" s="235">
        <v>1</v>
      </c>
      <c r="E405" s="485">
        <v>17</v>
      </c>
      <c r="F405" s="397" t="s">
        <v>193</v>
      </c>
      <c r="G405" s="235">
        <f>'Start-Up'!N11</f>
        <v>0</v>
      </c>
      <c r="H405" s="241">
        <f t="shared" si="11"/>
        <v>0</v>
      </c>
      <c r="I405" s="570"/>
    </row>
    <row r="406" spans="1:9" ht="12.75">
      <c r="A406" s="228"/>
      <c r="B406" s="567">
        <f t="shared" si="10"/>
      </c>
      <c r="C406" s="235" t="s">
        <v>331</v>
      </c>
      <c r="D406" s="235">
        <v>1</v>
      </c>
      <c r="E406" s="485">
        <v>17</v>
      </c>
      <c r="F406" s="397" t="s">
        <v>193</v>
      </c>
      <c r="G406" s="235">
        <f>'Start-Up'!N12</f>
        <v>0</v>
      </c>
      <c r="H406" s="241">
        <f t="shared" si="11"/>
        <v>0</v>
      </c>
      <c r="I406" s="570"/>
    </row>
    <row r="407" spans="1:9" ht="12.75">
      <c r="A407" s="228"/>
      <c r="B407" s="567">
        <f t="shared" si="10"/>
      </c>
      <c r="C407" s="235" t="s">
        <v>331</v>
      </c>
      <c r="D407" s="235">
        <v>1</v>
      </c>
      <c r="E407" s="485">
        <v>17</v>
      </c>
      <c r="F407" s="397" t="s">
        <v>193</v>
      </c>
      <c r="G407" s="235">
        <f>'Start-Up'!N13</f>
        <v>0</v>
      </c>
      <c r="H407" s="241">
        <f t="shared" si="11"/>
        <v>0</v>
      </c>
      <c r="I407" s="570"/>
    </row>
    <row r="408" spans="1:9" ht="12.75">
      <c r="A408" s="228"/>
      <c r="B408" s="567">
        <f t="shared" si="10"/>
      </c>
      <c r="C408" s="235" t="s">
        <v>331</v>
      </c>
      <c r="D408" s="235">
        <v>1</v>
      </c>
      <c r="E408" s="485">
        <v>17</v>
      </c>
      <c r="F408" s="397" t="s">
        <v>193</v>
      </c>
      <c r="G408" s="235">
        <f>'Start-Up'!N14</f>
        <v>0</v>
      </c>
      <c r="H408" s="241">
        <f t="shared" si="11"/>
        <v>0</v>
      </c>
      <c r="I408" s="570"/>
    </row>
    <row r="409" spans="1:9" ht="12.75">
      <c r="A409" s="228"/>
      <c r="B409" s="567">
        <f t="shared" si="10"/>
      </c>
      <c r="C409" s="235" t="s">
        <v>331</v>
      </c>
      <c r="D409" s="235">
        <v>1</v>
      </c>
      <c r="E409" s="485">
        <v>17</v>
      </c>
      <c r="F409" s="397" t="s">
        <v>193</v>
      </c>
      <c r="G409" s="235">
        <f>'Start-Up'!N15</f>
        <v>0</v>
      </c>
      <c r="H409" s="241">
        <f t="shared" si="11"/>
        <v>0</v>
      </c>
      <c r="I409" s="570"/>
    </row>
    <row r="410" spans="1:9" ht="12.75">
      <c r="A410" s="228"/>
      <c r="B410" s="567">
        <f t="shared" si="10"/>
      </c>
      <c r="C410" s="235" t="s">
        <v>331</v>
      </c>
      <c r="D410" s="235">
        <v>1</v>
      </c>
      <c r="E410" s="485">
        <v>17</v>
      </c>
      <c r="F410" s="397" t="s">
        <v>193</v>
      </c>
      <c r="G410" s="235">
        <f>'Start-Up'!N16</f>
        <v>0</v>
      </c>
      <c r="H410" s="241">
        <f t="shared" si="11"/>
        <v>0</v>
      </c>
      <c r="I410" s="570"/>
    </row>
    <row r="411" spans="1:9" ht="12.75">
      <c r="A411" s="228"/>
      <c r="B411" s="567">
        <f t="shared" si="10"/>
      </c>
      <c r="C411" s="235" t="s">
        <v>331</v>
      </c>
      <c r="D411" s="235">
        <v>1</v>
      </c>
      <c r="E411" s="485">
        <v>17</v>
      </c>
      <c r="F411" s="397" t="s">
        <v>193</v>
      </c>
      <c r="G411" s="235">
        <f>'Start-Up'!N17</f>
        <v>0</v>
      </c>
      <c r="H411" s="241">
        <f t="shared" si="11"/>
        <v>0</v>
      </c>
      <c r="I411" s="570"/>
    </row>
    <row r="412" spans="1:9" ht="12.75">
      <c r="A412" s="228"/>
      <c r="B412" s="567">
        <f t="shared" si="10"/>
      </c>
      <c r="C412" s="235" t="s">
        <v>331</v>
      </c>
      <c r="D412" s="235">
        <v>1</v>
      </c>
      <c r="E412" s="485">
        <v>17</v>
      </c>
      <c r="F412" s="397" t="s">
        <v>193</v>
      </c>
      <c r="G412" s="235">
        <f>'Start-Up'!N18</f>
        <v>0</v>
      </c>
      <c r="H412" s="241">
        <f t="shared" si="11"/>
        <v>0</v>
      </c>
      <c r="I412" s="570"/>
    </row>
    <row r="413" spans="1:9" ht="12.75">
      <c r="A413" s="228"/>
      <c r="B413" s="567">
        <f t="shared" si="10"/>
      </c>
      <c r="C413" s="235" t="s">
        <v>331</v>
      </c>
      <c r="D413" s="235">
        <v>1</v>
      </c>
      <c r="E413" s="485">
        <v>17</v>
      </c>
      <c r="F413" s="397" t="s">
        <v>193</v>
      </c>
      <c r="G413" s="235">
        <f>'Start-Up'!N19</f>
        <v>0</v>
      </c>
      <c r="H413" s="241">
        <f t="shared" si="11"/>
        <v>0</v>
      </c>
      <c r="I413" s="570"/>
    </row>
    <row r="414" spans="1:9" ht="12.75">
      <c r="A414" s="228"/>
      <c r="B414" s="567">
        <f t="shared" si="10"/>
      </c>
      <c r="C414" s="235" t="s">
        <v>331</v>
      </c>
      <c r="D414" s="235">
        <v>1</v>
      </c>
      <c r="E414" s="485">
        <v>17</v>
      </c>
      <c r="F414" s="397" t="s">
        <v>193</v>
      </c>
      <c r="G414" s="235">
        <f>'Start-Up'!N20</f>
        <v>0</v>
      </c>
      <c r="H414" s="241">
        <f t="shared" si="11"/>
        <v>0</v>
      </c>
      <c r="I414" s="570"/>
    </row>
    <row r="415" spans="1:9" ht="12.75">
      <c r="A415" s="228"/>
      <c r="B415" s="567">
        <f t="shared" si="10"/>
      </c>
      <c r="C415" s="235" t="s">
        <v>331</v>
      </c>
      <c r="D415" s="235">
        <v>1</v>
      </c>
      <c r="E415" s="485">
        <v>17</v>
      </c>
      <c r="F415" s="397" t="s">
        <v>193</v>
      </c>
      <c r="G415" s="235">
        <f>'Start-Up'!N21</f>
        <v>0</v>
      </c>
      <c r="H415" s="241">
        <f t="shared" si="11"/>
        <v>0</v>
      </c>
      <c r="I415" s="570"/>
    </row>
    <row r="416" spans="1:9" ht="12.75">
      <c r="A416" s="228"/>
      <c r="B416" s="567">
        <f t="shared" si="10"/>
      </c>
      <c r="C416" s="235" t="s">
        <v>331</v>
      </c>
      <c r="D416" s="235">
        <v>1</v>
      </c>
      <c r="E416" s="485">
        <v>17</v>
      </c>
      <c r="F416" s="397" t="s">
        <v>193</v>
      </c>
      <c r="G416" s="235">
        <f>'Start-Up'!N22</f>
        <v>0</v>
      </c>
      <c r="H416" s="241">
        <f t="shared" si="11"/>
        <v>0</v>
      </c>
      <c r="I416" s="570"/>
    </row>
    <row r="417" spans="1:9" ht="12.75">
      <c r="A417" s="228"/>
      <c r="B417" s="567">
        <f t="shared" si="10"/>
      </c>
      <c r="C417" s="235" t="s">
        <v>331</v>
      </c>
      <c r="D417" s="235">
        <v>1</v>
      </c>
      <c r="E417" s="485">
        <v>17</v>
      </c>
      <c r="F417" s="397" t="s">
        <v>193</v>
      </c>
      <c r="G417" s="235">
        <f>'Start-Up'!N23</f>
        <v>0</v>
      </c>
      <c r="H417" s="241">
        <f t="shared" si="11"/>
        <v>0</v>
      </c>
      <c r="I417" s="570"/>
    </row>
    <row r="418" spans="1:9" ht="12.75">
      <c r="A418" s="228"/>
      <c r="B418" s="567">
        <f t="shared" si="10"/>
      </c>
      <c r="C418" s="235" t="s">
        <v>331</v>
      </c>
      <c r="D418" s="235">
        <v>1</v>
      </c>
      <c r="E418" s="485">
        <v>17</v>
      </c>
      <c r="F418" s="397" t="s">
        <v>193</v>
      </c>
      <c r="G418" s="235">
        <f>'Start-Up'!N24</f>
        <v>0</v>
      </c>
      <c r="H418" s="241">
        <f t="shared" si="11"/>
        <v>0</v>
      </c>
      <c r="I418" s="570"/>
    </row>
    <row r="419" spans="1:9" ht="12.75">
      <c r="A419" s="228"/>
      <c r="B419" s="567">
        <f aca="true" t="shared" si="12" ref="B419:B482">B393</f>
      </c>
      <c r="C419" s="235" t="s">
        <v>331</v>
      </c>
      <c r="D419" s="235">
        <v>1</v>
      </c>
      <c r="E419" s="485">
        <v>17</v>
      </c>
      <c r="F419" s="397" t="s">
        <v>193</v>
      </c>
      <c r="G419" s="235">
        <f>'Start-Up'!N25</f>
        <v>0</v>
      </c>
      <c r="H419" s="241">
        <f aca="true" t="shared" si="13" ref="H419:H482">H393</f>
        <v>0</v>
      </c>
      <c r="I419" s="570"/>
    </row>
    <row r="420" spans="1:9" ht="12.75">
      <c r="A420" s="228"/>
      <c r="B420" s="567">
        <f t="shared" si="12"/>
      </c>
      <c r="C420" s="235" t="s">
        <v>331</v>
      </c>
      <c r="D420" s="235">
        <v>1</v>
      </c>
      <c r="E420" s="485">
        <v>17</v>
      </c>
      <c r="F420" s="397" t="s">
        <v>193</v>
      </c>
      <c r="G420" s="235">
        <f>'Start-Up'!N26</f>
        <v>0</v>
      </c>
      <c r="H420" s="241">
        <f t="shared" si="13"/>
        <v>0</v>
      </c>
      <c r="I420" s="570"/>
    </row>
    <row r="421" spans="1:9" ht="12.75">
      <c r="A421" s="228"/>
      <c r="B421" s="567">
        <f t="shared" si="12"/>
      </c>
      <c r="C421" s="235" t="s">
        <v>331</v>
      </c>
      <c r="D421" s="235">
        <v>1</v>
      </c>
      <c r="E421" s="485">
        <v>17</v>
      </c>
      <c r="F421" s="397" t="s">
        <v>193</v>
      </c>
      <c r="G421" s="235">
        <f>'Start-Up'!N27</f>
        <v>0</v>
      </c>
      <c r="H421" s="241">
        <f t="shared" si="13"/>
        <v>0</v>
      </c>
      <c r="I421" s="570"/>
    </row>
    <row r="422" spans="1:9" ht="12.75">
      <c r="A422" s="228"/>
      <c r="B422" s="567">
        <f t="shared" si="12"/>
      </c>
      <c r="C422" s="235" t="s">
        <v>331</v>
      </c>
      <c r="D422" s="235">
        <v>1</v>
      </c>
      <c r="E422" s="485">
        <v>17</v>
      </c>
      <c r="F422" s="397" t="s">
        <v>193</v>
      </c>
      <c r="G422" s="235">
        <f>'Start-Up'!N28</f>
        <v>0</v>
      </c>
      <c r="H422" s="241">
        <f t="shared" si="13"/>
        <v>0</v>
      </c>
      <c r="I422" s="570"/>
    </row>
    <row r="423" spans="1:9" ht="13.5" thickBot="1">
      <c r="A423" s="229" t="s">
        <v>394</v>
      </c>
      <c r="B423" s="568">
        <f t="shared" si="12"/>
      </c>
      <c r="C423" s="236" t="s">
        <v>331</v>
      </c>
      <c r="D423" s="236">
        <v>1</v>
      </c>
      <c r="E423" s="486">
        <v>17</v>
      </c>
      <c r="F423" s="398" t="s">
        <v>193</v>
      </c>
      <c r="G423" s="236">
        <f>'Start-Up'!N29</f>
        <v>0</v>
      </c>
      <c r="H423" s="242">
        <f t="shared" si="13"/>
        <v>0</v>
      </c>
      <c r="I423" s="571"/>
    </row>
    <row r="424" spans="1:11" ht="12.75">
      <c r="A424" s="229" t="s">
        <v>399</v>
      </c>
      <c r="B424" s="566">
        <f t="shared" si="12"/>
      </c>
      <c r="C424" s="234" t="s">
        <v>331</v>
      </c>
      <c r="D424" s="234">
        <v>1</v>
      </c>
      <c r="E424" s="484">
        <v>18</v>
      </c>
      <c r="F424" s="234">
        <f>'Start-Up'!O4</f>
        <v>0</v>
      </c>
      <c r="G424" s="396">
        <v>0</v>
      </c>
      <c r="H424" s="243">
        <f t="shared" si="13"/>
        <v>0</v>
      </c>
      <c r="I424" s="569"/>
      <c r="K424" s="102"/>
    </row>
    <row r="425" spans="1:9" ht="12.75">
      <c r="A425" s="228"/>
      <c r="B425" s="567">
        <f t="shared" si="12"/>
      </c>
      <c r="C425" s="235" t="s">
        <v>331</v>
      </c>
      <c r="D425" s="235">
        <v>1</v>
      </c>
      <c r="E425" s="485">
        <v>18</v>
      </c>
      <c r="F425" s="235">
        <f>'Start-Up'!O5</f>
        <v>0</v>
      </c>
      <c r="G425" s="397">
        <v>0</v>
      </c>
      <c r="H425" s="241">
        <f t="shared" si="13"/>
        <v>0</v>
      </c>
      <c r="I425" s="570"/>
    </row>
    <row r="426" spans="1:9" ht="12.75">
      <c r="A426" s="228"/>
      <c r="B426" s="567">
        <f t="shared" si="12"/>
      </c>
      <c r="C426" s="235" t="s">
        <v>331</v>
      </c>
      <c r="D426" s="235">
        <v>1</v>
      </c>
      <c r="E426" s="485">
        <v>18</v>
      </c>
      <c r="F426" s="235">
        <f>'Start-Up'!O6</f>
        <v>0</v>
      </c>
      <c r="G426" s="397">
        <v>0</v>
      </c>
      <c r="H426" s="241">
        <f t="shared" si="13"/>
        <v>0</v>
      </c>
      <c r="I426" s="570"/>
    </row>
    <row r="427" spans="1:9" ht="12.75">
      <c r="A427" s="228"/>
      <c r="B427" s="567">
        <f t="shared" si="12"/>
      </c>
      <c r="C427" s="235" t="s">
        <v>331</v>
      </c>
      <c r="D427" s="235">
        <v>1</v>
      </c>
      <c r="E427" s="485">
        <v>18</v>
      </c>
      <c r="F427" s="235">
        <f>'Start-Up'!O7</f>
        <v>0</v>
      </c>
      <c r="G427" s="397">
        <v>0</v>
      </c>
      <c r="H427" s="241">
        <f t="shared" si="13"/>
        <v>0</v>
      </c>
      <c r="I427" s="570"/>
    </row>
    <row r="428" spans="1:9" ht="12.75">
      <c r="A428" s="228"/>
      <c r="B428" s="567">
        <f t="shared" si="12"/>
      </c>
      <c r="C428" s="235" t="s">
        <v>331</v>
      </c>
      <c r="D428" s="235">
        <v>1</v>
      </c>
      <c r="E428" s="485">
        <v>18</v>
      </c>
      <c r="F428" s="235">
        <f>'Start-Up'!O8</f>
        <v>0</v>
      </c>
      <c r="G428" s="397">
        <v>0</v>
      </c>
      <c r="H428" s="241">
        <f t="shared" si="13"/>
        <v>0</v>
      </c>
      <c r="I428" s="570"/>
    </row>
    <row r="429" spans="1:9" ht="12.75">
      <c r="A429" s="228"/>
      <c r="B429" s="567">
        <f t="shared" si="12"/>
      </c>
      <c r="C429" s="235" t="s">
        <v>331</v>
      </c>
      <c r="D429" s="235">
        <v>1</v>
      </c>
      <c r="E429" s="485">
        <v>18</v>
      </c>
      <c r="F429" s="235">
        <f>'Start-Up'!O9</f>
        <v>0</v>
      </c>
      <c r="G429" s="397">
        <v>0</v>
      </c>
      <c r="H429" s="241">
        <f t="shared" si="13"/>
        <v>0</v>
      </c>
      <c r="I429" s="570"/>
    </row>
    <row r="430" spans="1:9" ht="12.75">
      <c r="A430" s="228"/>
      <c r="B430" s="567">
        <f t="shared" si="12"/>
      </c>
      <c r="C430" s="235" t="s">
        <v>331</v>
      </c>
      <c r="D430" s="235">
        <v>1</v>
      </c>
      <c r="E430" s="485">
        <v>18</v>
      </c>
      <c r="F430" s="235">
        <f>'Start-Up'!O10</f>
        <v>0</v>
      </c>
      <c r="G430" s="397">
        <v>0</v>
      </c>
      <c r="H430" s="241">
        <f t="shared" si="13"/>
        <v>0</v>
      </c>
      <c r="I430" s="570"/>
    </row>
    <row r="431" spans="1:9" ht="12.75">
      <c r="A431" s="228"/>
      <c r="B431" s="567">
        <f t="shared" si="12"/>
      </c>
      <c r="C431" s="235" t="s">
        <v>331</v>
      </c>
      <c r="D431" s="235">
        <v>1</v>
      </c>
      <c r="E431" s="485">
        <v>18</v>
      </c>
      <c r="F431" s="235">
        <f>'Start-Up'!O11</f>
        <v>0</v>
      </c>
      <c r="G431" s="397">
        <v>0</v>
      </c>
      <c r="H431" s="241">
        <f t="shared" si="13"/>
        <v>0</v>
      </c>
      <c r="I431" s="570"/>
    </row>
    <row r="432" spans="1:9" ht="12.75">
      <c r="A432" s="228"/>
      <c r="B432" s="567">
        <f t="shared" si="12"/>
      </c>
      <c r="C432" s="235" t="s">
        <v>331</v>
      </c>
      <c r="D432" s="235">
        <v>1</v>
      </c>
      <c r="E432" s="485">
        <v>18</v>
      </c>
      <c r="F432" s="235">
        <f>'Start-Up'!O12</f>
        <v>0</v>
      </c>
      <c r="G432" s="397">
        <v>0</v>
      </c>
      <c r="H432" s="241">
        <f t="shared" si="13"/>
        <v>0</v>
      </c>
      <c r="I432" s="570"/>
    </row>
    <row r="433" spans="1:9" ht="12.75">
      <c r="A433" s="228"/>
      <c r="B433" s="567">
        <f t="shared" si="12"/>
      </c>
      <c r="C433" s="235" t="s">
        <v>331</v>
      </c>
      <c r="D433" s="235">
        <v>1</v>
      </c>
      <c r="E433" s="485">
        <v>18</v>
      </c>
      <c r="F433" s="235">
        <f>'Start-Up'!O13</f>
        <v>0</v>
      </c>
      <c r="G433" s="397">
        <v>0</v>
      </c>
      <c r="H433" s="241">
        <f t="shared" si="13"/>
        <v>0</v>
      </c>
      <c r="I433" s="570"/>
    </row>
    <row r="434" spans="1:9" ht="12.75">
      <c r="A434" s="228"/>
      <c r="B434" s="567">
        <f t="shared" si="12"/>
      </c>
      <c r="C434" s="235" t="s">
        <v>331</v>
      </c>
      <c r="D434" s="235">
        <v>1</v>
      </c>
      <c r="E434" s="485">
        <v>18</v>
      </c>
      <c r="F434" s="235">
        <f>'Start-Up'!O14</f>
        <v>0</v>
      </c>
      <c r="G434" s="397">
        <v>0</v>
      </c>
      <c r="H434" s="241">
        <f t="shared" si="13"/>
        <v>0</v>
      </c>
      <c r="I434" s="570"/>
    </row>
    <row r="435" spans="1:9" ht="12.75">
      <c r="A435" s="228"/>
      <c r="B435" s="567">
        <f t="shared" si="12"/>
      </c>
      <c r="C435" s="235" t="s">
        <v>331</v>
      </c>
      <c r="D435" s="235">
        <v>1</v>
      </c>
      <c r="E435" s="485">
        <v>18</v>
      </c>
      <c r="F435" s="235">
        <f>'Start-Up'!O15</f>
        <v>0</v>
      </c>
      <c r="G435" s="397">
        <v>0</v>
      </c>
      <c r="H435" s="241">
        <f t="shared" si="13"/>
        <v>0</v>
      </c>
      <c r="I435" s="570"/>
    </row>
    <row r="436" spans="1:9" ht="12.75">
      <c r="A436" s="228"/>
      <c r="B436" s="567">
        <f t="shared" si="12"/>
      </c>
      <c r="C436" s="235" t="s">
        <v>331</v>
      </c>
      <c r="D436" s="235">
        <v>1</v>
      </c>
      <c r="E436" s="485">
        <v>18</v>
      </c>
      <c r="F436" s="235">
        <f>'Start-Up'!O16</f>
        <v>0</v>
      </c>
      <c r="G436" s="397">
        <v>0</v>
      </c>
      <c r="H436" s="241">
        <f t="shared" si="13"/>
        <v>0</v>
      </c>
      <c r="I436" s="570"/>
    </row>
    <row r="437" spans="1:9" ht="12.75">
      <c r="A437" s="228"/>
      <c r="B437" s="567">
        <f t="shared" si="12"/>
      </c>
      <c r="C437" s="235" t="s">
        <v>331</v>
      </c>
      <c r="D437" s="235">
        <v>1</v>
      </c>
      <c r="E437" s="485">
        <v>18</v>
      </c>
      <c r="F437" s="235">
        <f>'Start-Up'!O17</f>
        <v>0</v>
      </c>
      <c r="G437" s="397">
        <v>0</v>
      </c>
      <c r="H437" s="241">
        <f t="shared" si="13"/>
        <v>0</v>
      </c>
      <c r="I437" s="570"/>
    </row>
    <row r="438" spans="1:9" ht="12.75">
      <c r="A438" s="228"/>
      <c r="B438" s="567">
        <f t="shared" si="12"/>
      </c>
      <c r="C438" s="235" t="s">
        <v>331</v>
      </c>
      <c r="D438" s="235">
        <v>1</v>
      </c>
      <c r="E438" s="485">
        <v>18</v>
      </c>
      <c r="F438" s="235">
        <f>'Start-Up'!O18</f>
        <v>0</v>
      </c>
      <c r="G438" s="397">
        <v>0</v>
      </c>
      <c r="H438" s="241">
        <f t="shared" si="13"/>
        <v>0</v>
      </c>
      <c r="I438" s="570"/>
    </row>
    <row r="439" spans="1:9" ht="12.75">
      <c r="A439" s="228"/>
      <c r="B439" s="567">
        <f t="shared" si="12"/>
      </c>
      <c r="C439" s="235" t="s">
        <v>331</v>
      </c>
      <c r="D439" s="235">
        <v>1</v>
      </c>
      <c r="E439" s="485">
        <v>18</v>
      </c>
      <c r="F439" s="235">
        <f>'Start-Up'!O19</f>
        <v>0</v>
      </c>
      <c r="G439" s="397">
        <v>0</v>
      </c>
      <c r="H439" s="241">
        <f t="shared" si="13"/>
        <v>0</v>
      </c>
      <c r="I439" s="570"/>
    </row>
    <row r="440" spans="1:9" ht="12.75">
      <c r="A440" s="228"/>
      <c r="B440" s="567">
        <f t="shared" si="12"/>
      </c>
      <c r="C440" s="235" t="s">
        <v>331</v>
      </c>
      <c r="D440" s="235">
        <v>1</v>
      </c>
      <c r="E440" s="485">
        <v>18</v>
      </c>
      <c r="F440" s="235">
        <f>'Start-Up'!O20</f>
        <v>0</v>
      </c>
      <c r="G440" s="397">
        <v>0</v>
      </c>
      <c r="H440" s="241">
        <f t="shared" si="13"/>
        <v>0</v>
      </c>
      <c r="I440" s="570"/>
    </row>
    <row r="441" spans="1:9" ht="12.75">
      <c r="A441" s="228"/>
      <c r="B441" s="567">
        <f t="shared" si="12"/>
      </c>
      <c r="C441" s="235" t="s">
        <v>331</v>
      </c>
      <c r="D441" s="235">
        <v>1</v>
      </c>
      <c r="E441" s="485">
        <v>18</v>
      </c>
      <c r="F441" s="235">
        <f>'Start-Up'!O21</f>
        <v>0</v>
      </c>
      <c r="G441" s="397">
        <v>0</v>
      </c>
      <c r="H441" s="241">
        <f t="shared" si="13"/>
        <v>0</v>
      </c>
      <c r="I441" s="570"/>
    </row>
    <row r="442" spans="1:9" ht="12.75">
      <c r="A442" s="228"/>
      <c r="B442" s="567">
        <f t="shared" si="12"/>
      </c>
      <c r="C442" s="235" t="s">
        <v>331</v>
      </c>
      <c r="D442" s="235">
        <v>1</v>
      </c>
      <c r="E442" s="485">
        <v>18</v>
      </c>
      <c r="F442" s="235">
        <f>'Start-Up'!O22</f>
        <v>0</v>
      </c>
      <c r="G442" s="397">
        <v>0</v>
      </c>
      <c r="H442" s="241">
        <f t="shared" si="13"/>
        <v>0</v>
      </c>
      <c r="I442" s="570"/>
    </row>
    <row r="443" spans="1:9" ht="12.75">
      <c r="A443" s="228"/>
      <c r="B443" s="567">
        <f t="shared" si="12"/>
      </c>
      <c r="C443" s="235" t="s">
        <v>331</v>
      </c>
      <c r="D443" s="235">
        <v>1</v>
      </c>
      <c r="E443" s="485">
        <v>18</v>
      </c>
      <c r="F443" s="235">
        <f>'Start-Up'!O23</f>
        <v>0</v>
      </c>
      <c r="G443" s="397">
        <v>0</v>
      </c>
      <c r="H443" s="241">
        <f t="shared" si="13"/>
        <v>0</v>
      </c>
      <c r="I443" s="570"/>
    </row>
    <row r="444" spans="1:9" ht="12.75">
      <c r="A444" s="228"/>
      <c r="B444" s="567">
        <f t="shared" si="12"/>
      </c>
      <c r="C444" s="235" t="s">
        <v>331</v>
      </c>
      <c r="D444" s="235">
        <v>1</v>
      </c>
      <c r="E444" s="485">
        <v>18</v>
      </c>
      <c r="F444" s="235">
        <f>'Start-Up'!O24</f>
        <v>0</v>
      </c>
      <c r="G444" s="397">
        <v>0</v>
      </c>
      <c r="H444" s="241">
        <f t="shared" si="13"/>
        <v>0</v>
      </c>
      <c r="I444" s="570"/>
    </row>
    <row r="445" spans="1:9" ht="12.75">
      <c r="A445" s="228"/>
      <c r="B445" s="567">
        <f t="shared" si="12"/>
      </c>
      <c r="C445" s="235" t="s">
        <v>331</v>
      </c>
      <c r="D445" s="235">
        <v>1</v>
      </c>
      <c r="E445" s="485">
        <v>18</v>
      </c>
      <c r="F445" s="235">
        <f>'Start-Up'!O25</f>
        <v>0</v>
      </c>
      <c r="G445" s="397">
        <v>0</v>
      </c>
      <c r="H445" s="241">
        <f t="shared" si="13"/>
        <v>0</v>
      </c>
      <c r="I445" s="570"/>
    </row>
    <row r="446" spans="1:9" ht="12.75">
      <c r="A446" s="228"/>
      <c r="B446" s="567">
        <f t="shared" si="12"/>
      </c>
      <c r="C446" s="235" t="s">
        <v>331</v>
      </c>
      <c r="D446" s="235">
        <v>1</v>
      </c>
      <c r="E446" s="485">
        <v>18</v>
      </c>
      <c r="F446" s="235">
        <f>'Start-Up'!O26</f>
        <v>0</v>
      </c>
      <c r="G446" s="397">
        <v>0</v>
      </c>
      <c r="H446" s="241">
        <f t="shared" si="13"/>
        <v>0</v>
      </c>
      <c r="I446" s="570"/>
    </row>
    <row r="447" spans="1:9" ht="12.75">
      <c r="A447" s="228"/>
      <c r="B447" s="567">
        <f t="shared" si="12"/>
      </c>
      <c r="C447" s="235" t="s">
        <v>331</v>
      </c>
      <c r="D447" s="235">
        <v>1</v>
      </c>
      <c r="E447" s="485">
        <v>18</v>
      </c>
      <c r="F447" s="235">
        <f>'Start-Up'!O27</f>
        <v>0</v>
      </c>
      <c r="G447" s="397">
        <v>0</v>
      </c>
      <c r="H447" s="241">
        <f t="shared" si="13"/>
        <v>0</v>
      </c>
      <c r="I447" s="570"/>
    </row>
    <row r="448" spans="1:9" ht="12.75">
      <c r="A448" s="228"/>
      <c r="B448" s="567">
        <f t="shared" si="12"/>
      </c>
      <c r="C448" s="235" t="s">
        <v>331</v>
      </c>
      <c r="D448" s="235">
        <v>1</v>
      </c>
      <c r="E448" s="485">
        <v>18</v>
      </c>
      <c r="F448" s="235">
        <f>'Start-Up'!O28</f>
        <v>0</v>
      </c>
      <c r="G448" s="397">
        <v>0</v>
      </c>
      <c r="H448" s="241">
        <f t="shared" si="13"/>
        <v>0</v>
      </c>
      <c r="I448" s="570"/>
    </row>
    <row r="449" spans="1:9" ht="13.5" thickBot="1">
      <c r="A449" s="229" t="s">
        <v>400</v>
      </c>
      <c r="B449" s="568">
        <f t="shared" si="12"/>
      </c>
      <c r="C449" s="236" t="s">
        <v>331</v>
      </c>
      <c r="D449" s="236">
        <v>1</v>
      </c>
      <c r="E449" s="486">
        <v>18</v>
      </c>
      <c r="F449" s="236">
        <f>'Start-Up'!O29</f>
        <v>0</v>
      </c>
      <c r="G449" s="398">
        <v>0</v>
      </c>
      <c r="H449" s="242">
        <f t="shared" si="13"/>
        <v>0</v>
      </c>
      <c r="I449" s="571"/>
    </row>
    <row r="450" spans="1:9" ht="12.75">
      <c r="A450" s="229" t="s">
        <v>666</v>
      </c>
      <c r="B450" s="566">
        <f t="shared" si="12"/>
      </c>
      <c r="C450" s="234" t="s">
        <v>331</v>
      </c>
      <c r="D450" s="234">
        <v>1</v>
      </c>
      <c r="E450" s="484">
        <v>19</v>
      </c>
      <c r="F450" s="396" t="s">
        <v>193</v>
      </c>
      <c r="G450" s="396">
        <v>0</v>
      </c>
      <c r="H450" s="402">
        <f t="shared" si="13"/>
        <v>0</v>
      </c>
      <c r="I450" s="569"/>
    </row>
    <row r="451" spans="1:9" ht="12.75">
      <c r="A451" s="228"/>
      <c r="B451" s="567">
        <f t="shared" si="12"/>
      </c>
      <c r="C451" s="235" t="s">
        <v>331</v>
      </c>
      <c r="D451" s="235">
        <v>1</v>
      </c>
      <c r="E451" s="485">
        <v>19</v>
      </c>
      <c r="F451" s="397" t="s">
        <v>193</v>
      </c>
      <c r="G451" s="397">
        <v>0</v>
      </c>
      <c r="H451" s="241">
        <f t="shared" si="13"/>
        <v>0</v>
      </c>
      <c r="I451" s="570"/>
    </row>
    <row r="452" spans="1:9" ht="12.75">
      <c r="A452" s="228"/>
      <c r="B452" s="567">
        <f t="shared" si="12"/>
      </c>
      <c r="C452" s="235" t="s">
        <v>331</v>
      </c>
      <c r="D452" s="235">
        <v>1</v>
      </c>
      <c r="E452" s="485">
        <v>19</v>
      </c>
      <c r="F452" s="397" t="s">
        <v>193</v>
      </c>
      <c r="G452" s="397">
        <v>0</v>
      </c>
      <c r="H452" s="241">
        <f t="shared" si="13"/>
        <v>0</v>
      </c>
      <c r="I452" s="570"/>
    </row>
    <row r="453" spans="1:9" ht="12.75">
      <c r="A453" s="228"/>
      <c r="B453" s="567">
        <f t="shared" si="12"/>
      </c>
      <c r="C453" s="235" t="s">
        <v>331</v>
      </c>
      <c r="D453" s="235">
        <v>1</v>
      </c>
      <c r="E453" s="485">
        <v>19</v>
      </c>
      <c r="F453" s="397" t="s">
        <v>193</v>
      </c>
      <c r="G453" s="397">
        <v>0</v>
      </c>
      <c r="H453" s="241">
        <f t="shared" si="13"/>
        <v>0</v>
      </c>
      <c r="I453" s="570"/>
    </row>
    <row r="454" spans="1:9" ht="12.75">
      <c r="A454" s="228"/>
      <c r="B454" s="567">
        <f t="shared" si="12"/>
      </c>
      <c r="C454" s="235" t="s">
        <v>331</v>
      </c>
      <c r="D454" s="235">
        <v>1</v>
      </c>
      <c r="E454" s="485">
        <v>19</v>
      </c>
      <c r="F454" s="397" t="s">
        <v>193</v>
      </c>
      <c r="G454" s="397">
        <v>0</v>
      </c>
      <c r="H454" s="241">
        <f t="shared" si="13"/>
        <v>0</v>
      </c>
      <c r="I454" s="570"/>
    </row>
    <row r="455" spans="1:9" ht="12.75">
      <c r="A455" s="228"/>
      <c r="B455" s="567">
        <f t="shared" si="12"/>
      </c>
      <c r="C455" s="235" t="s">
        <v>331</v>
      </c>
      <c r="D455" s="235">
        <v>1</v>
      </c>
      <c r="E455" s="485">
        <v>19</v>
      </c>
      <c r="F455" s="397" t="s">
        <v>193</v>
      </c>
      <c r="G455" s="397">
        <v>0</v>
      </c>
      <c r="H455" s="241">
        <f t="shared" si="13"/>
        <v>0</v>
      </c>
      <c r="I455" s="570"/>
    </row>
    <row r="456" spans="1:9" ht="12.75">
      <c r="A456" s="228"/>
      <c r="B456" s="567">
        <f t="shared" si="12"/>
      </c>
      <c r="C456" s="235" t="s">
        <v>331</v>
      </c>
      <c r="D456" s="235">
        <v>1</v>
      </c>
      <c r="E456" s="485">
        <v>19</v>
      </c>
      <c r="F456" s="397" t="s">
        <v>193</v>
      </c>
      <c r="G456" s="397">
        <v>0</v>
      </c>
      <c r="H456" s="241">
        <f t="shared" si="13"/>
        <v>0</v>
      </c>
      <c r="I456" s="570"/>
    </row>
    <row r="457" spans="1:9" ht="12.75">
      <c r="A457" s="228"/>
      <c r="B457" s="567">
        <f t="shared" si="12"/>
      </c>
      <c r="C457" s="235" t="s">
        <v>331</v>
      </c>
      <c r="D457" s="235">
        <v>1</v>
      </c>
      <c r="E457" s="485">
        <v>19</v>
      </c>
      <c r="F457" s="397" t="s">
        <v>193</v>
      </c>
      <c r="G457" s="397">
        <v>0</v>
      </c>
      <c r="H457" s="241">
        <f t="shared" si="13"/>
        <v>0</v>
      </c>
      <c r="I457" s="570"/>
    </row>
    <row r="458" spans="1:9" ht="12.75">
      <c r="A458" s="228"/>
      <c r="B458" s="567">
        <f t="shared" si="12"/>
      </c>
      <c r="C458" s="235" t="s">
        <v>331</v>
      </c>
      <c r="D458" s="235">
        <v>1</v>
      </c>
      <c r="E458" s="485">
        <v>19</v>
      </c>
      <c r="F458" s="397" t="s">
        <v>193</v>
      </c>
      <c r="G458" s="397">
        <v>0</v>
      </c>
      <c r="H458" s="241">
        <f t="shared" si="13"/>
        <v>0</v>
      </c>
      <c r="I458" s="570"/>
    </row>
    <row r="459" spans="1:9" ht="12.75">
      <c r="A459" s="228"/>
      <c r="B459" s="567">
        <f t="shared" si="12"/>
      </c>
      <c r="C459" s="235" t="s">
        <v>331</v>
      </c>
      <c r="D459" s="235">
        <v>1</v>
      </c>
      <c r="E459" s="485">
        <v>19</v>
      </c>
      <c r="F459" s="397" t="s">
        <v>193</v>
      </c>
      <c r="G459" s="397">
        <v>0</v>
      </c>
      <c r="H459" s="241">
        <f t="shared" si="13"/>
        <v>0</v>
      </c>
      <c r="I459" s="570"/>
    </row>
    <row r="460" spans="1:9" ht="12.75">
      <c r="A460" s="228"/>
      <c r="B460" s="567">
        <f t="shared" si="12"/>
      </c>
      <c r="C460" s="235" t="s">
        <v>331</v>
      </c>
      <c r="D460" s="235">
        <v>1</v>
      </c>
      <c r="E460" s="485">
        <v>19</v>
      </c>
      <c r="F460" s="397" t="s">
        <v>193</v>
      </c>
      <c r="G460" s="397">
        <v>0</v>
      </c>
      <c r="H460" s="241">
        <f t="shared" si="13"/>
        <v>0</v>
      </c>
      <c r="I460" s="570"/>
    </row>
    <row r="461" spans="1:9" ht="12.75">
      <c r="A461" s="228"/>
      <c r="B461" s="567">
        <f t="shared" si="12"/>
      </c>
      <c r="C461" s="235" t="s">
        <v>331</v>
      </c>
      <c r="D461" s="235">
        <v>1</v>
      </c>
      <c r="E461" s="485">
        <v>19</v>
      </c>
      <c r="F461" s="397" t="s">
        <v>193</v>
      </c>
      <c r="G461" s="397">
        <v>0</v>
      </c>
      <c r="H461" s="241">
        <f t="shared" si="13"/>
        <v>0</v>
      </c>
      <c r="I461" s="570"/>
    </row>
    <row r="462" spans="1:9" ht="12.75">
      <c r="A462" s="228"/>
      <c r="B462" s="567">
        <f t="shared" si="12"/>
      </c>
      <c r="C462" s="235" t="s">
        <v>331</v>
      </c>
      <c r="D462" s="235">
        <v>1</v>
      </c>
      <c r="E462" s="485">
        <v>19</v>
      </c>
      <c r="F462" s="397" t="s">
        <v>193</v>
      </c>
      <c r="G462" s="397">
        <v>0</v>
      </c>
      <c r="H462" s="241">
        <f t="shared" si="13"/>
        <v>0</v>
      </c>
      <c r="I462" s="570"/>
    </row>
    <row r="463" spans="1:9" ht="12.75">
      <c r="A463" s="228"/>
      <c r="B463" s="567">
        <f t="shared" si="12"/>
      </c>
      <c r="C463" s="235" t="s">
        <v>331</v>
      </c>
      <c r="D463" s="235">
        <v>1</v>
      </c>
      <c r="E463" s="485">
        <v>19</v>
      </c>
      <c r="F463" s="397" t="s">
        <v>193</v>
      </c>
      <c r="G463" s="397">
        <v>0</v>
      </c>
      <c r="H463" s="241">
        <f t="shared" si="13"/>
        <v>0</v>
      </c>
      <c r="I463" s="570"/>
    </row>
    <row r="464" spans="1:9" ht="12.75">
      <c r="A464" s="228"/>
      <c r="B464" s="567">
        <f t="shared" si="12"/>
      </c>
      <c r="C464" s="235" t="s">
        <v>331</v>
      </c>
      <c r="D464" s="235">
        <v>1</v>
      </c>
      <c r="E464" s="485">
        <v>19</v>
      </c>
      <c r="F464" s="397" t="s">
        <v>193</v>
      </c>
      <c r="G464" s="397">
        <v>0</v>
      </c>
      <c r="H464" s="241">
        <f t="shared" si="13"/>
        <v>0</v>
      </c>
      <c r="I464" s="570"/>
    </row>
    <row r="465" spans="1:9" ht="12.75">
      <c r="A465" s="228"/>
      <c r="B465" s="567">
        <f t="shared" si="12"/>
      </c>
      <c r="C465" s="235" t="s">
        <v>331</v>
      </c>
      <c r="D465" s="235">
        <v>1</v>
      </c>
      <c r="E465" s="485">
        <v>19</v>
      </c>
      <c r="F465" s="397" t="s">
        <v>193</v>
      </c>
      <c r="G465" s="397">
        <v>0</v>
      </c>
      <c r="H465" s="241">
        <f t="shared" si="13"/>
        <v>0</v>
      </c>
      <c r="I465" s="570"/>
    </row>
    <row r="466" spans="1:9" ht="12.75">
      <c r="A466" s="228"/>
      <c r="B466" s="567">
        <f t="shared" si="12"/>
      </c>
      <c r="C466" s="235" t="s">
        <v>331</v>
      </c>
      <c r="D466" s="235">
        <v>1</v>
      </c>
      <c r="E466" s="485">
        <v>19</v>
      </c>
      <c r="F466" s="397" t="s">
        <v>193</v>
      </c>
      <c r="G466" s="397">
        <v>0</v>
      </c>
      <c r="H466" s="241">
        <f t="shared" si="13"/>
        <v>0</v>
      </c>
      <c r="I466" s="570"/>
    </row>
    <row r="467" spans="1:9" ht="12.75">
      <c r="A467" s="228"/>
      <c r="B467" s="567">
        <f t="shared" si="12"/>
      </c>
      <c r="C467" s="235" t="s">
        <v>331</v>
      </c>
      <c r="D467" s="235">
        <v>1</v>
      </c>
      <c r="E467" s="485">
        <v>19</v>
      </c>
      <c r="F467" s="397" t="s">
        <v>193</v>
      </c>
      <c r="G467" s="397">
        <v>0</v>
      </c>
      <c r="H467" s="241">
        <f t="shared" si="13"/>
        <v>0</v>
      </c>
      <c r="I467" s="570"/>
    </row>
    <row r="468" spans="1:9" ht="12.75">
      <c r="A468" s="228"/>
      <c r="B468" s="567">
        <f t="shared" si="12"/>
      </c>
      <c r="C468" s="235" t="s">
        <v>331</v>
      </c>
      <c r="D468" s="235">
        <v>1</v>
      </c>
      <c r="E468" s="485">
        <v>19</v>
      </c>
      <c r="F468" s="397" t="s">
        <v>193</v>
      </c>
      <c r="G468" s="397">
        <v>0</v>
      </c>
      <c r="H468" s="241">
        <f t="shared" si="13"/>
        <v>0</v>
      </c>
      <c r="I468" s="570"/>
    </row>
    <row r="469" spans="1:9" ht="12.75">
      <c r="A469" s="228"/>
      <c r="B469" s="567">
        <f t="shared" si="12"/>
      </c>
      <c r="C469" s="235" t="s">
        <v>331</v>
      </c>
      <c r="D469" s="235">
        <v>1</v>
      </c>
      <c r="E469" s="485">
        <v>19</v>
      </c>
      <c r="F469" s="397" t="s">
        <v>193</v>
      </c>
      <c r="G469" s="397">
        <v>0</v>
      </c>
      <c r="H469" s="241">
        <f t="shared" si="13"/>
        <v>0</v>
      </c>
      <c r="I469" s="570"/>
    </row>
    <row r="470" spans="1:9" ht="12.75">
      <c r="A470" s="228"/>
      <c r="B470" s="567">
        <f t="shared" si="12"/>
      </c>
      <c r="C470" s="235" t="s">
        <v>331</v>
      </c>
      <c r="D470" s="235">
        <v>1</v>
      </c>
      <c r="E470" s="485">
        <v>19</v>
      </c>
      <c r="F470" s="397" t="s">
        <v>193</v>
      </c>
      <c r="G470" s="397">
        <v>0</v>
      </c>
      <c r="H470" s="241">
        <f t="shared" si="13"/>
        <v>0</v>
      </c>
      <c r="I470" s="570"/>
    </row>
    <row r="471" spans="1:9" ht="12.75">
      <c r="A471" s="228"/>
      <c r="B471" s="567">
        <f t="shared" si="12"/>
      </c>
      <c r="C471" s="235" t="s">
        <v>331</v>
      </c>
      <c r="D471" s="235">
        <v>1</v>
      </c>
      <c r="E471" s="485">
        <v>19</v>
      </c>
      <c r="F471" s="397" t="s">
        <v>193</v>
      </c>
      <c r="G471" s="397">
        <v>0</v>
      </c>
      <c r="H471" s="241">
        <f t="shared" si="13"/>
        <v>0</v>
      </c>
      <c r="I471" s="570"/>
    </row>
    <row r="472" spans="1:9" ht="12.75">
      <c r="A472" s="228"/>
      <c r="B472" s="567">
        <f t="shared" si="12"/>
      </c>
      <c r="C472" s="235" t="s">
        <v>331</v>
      </c>
      <c r="D472" s="235">
        <v>1</v>
      </c>
      <c r="E472" s="485">
        <v>19</v>
      </c>
      <c r="F472" s="397" t="s">
        <v>193</v>
      </c>
      <c r="G472" s="397">
        <v>0</v>
      </c>
      <c r="H472" s="241">
        <f t="shared" si="13"/>
        <v>0</v>
      </c>
      <c r="I472" s="570"/>
    </row>
    <row r="473" spans="1:9" ht="12.75">
      <c r="A473" s="228"/>
      <c r="B473" s="567">
        <f t="shared" si="12"/>
      </c>
      <c r="C473" s="235" t="s">
        <v>331</v>
      </c>
      <c r="D473" s="235">
        <v>1</v>
      </c>
      <c r="E473" s="485">
        <v>19</v>
      </c>
      <c r="F473" s="397" t="s">
        <v>193</v>
      </c>
      <c r="G473" s="397">
        <v>0</v>
      </c>
      <c r="H473" s="241">
        <f t="shared" si="13"/>
        <v>0</v>
      </c>
      <c r="I473" s="570"/>
    </row>
    <row r="474" spans="1:9" ht="12.75">
      <c r="A474" s="228"/>
      <c r="B474" s="567">
        <f t="shared" si="12"/>
      </c>
      <c r="C474" s="235" t="s">
        <v>331</v>
      </c>
      <c r="D474" s="235">
        <v>1</v>
      </c>
      <c r="E474" s="485">
        <v>19</v>
      </c>
      <c r="F474" s="397" t="s">
        <v>193</v>
      </c>
      <c r="G474" s="397">
        <v>0</v>
      </c>
      <c r="H474" s="241">
        <f t="shared" si="13"/>
        <v>0</v>
      </c>
      <c r="I474" s="570"/>
    </row>
    <row r="475" spans="1:9" ht="13.5" thickBot="1">
      <c r="A475" s="229" t="s">
        <v>667</v>
      </c>
      <c r="B475" s="568">
        <f t="shared" si="12"/>
      </c>
      <c r="C475" s="236" t="s">
        <v>331</v>
      </c>
      <c r="D475" s="236">
        <v>1</v>
      </c>
      <c r="E475" s="486">
        <v>19</v>
      </c>
      <c r="F475" s="398" t="s">
        <v>193</v>
      </c>
      <c r="G475" s="398">
        <v>0</v>
      </c>
      <c r="H475" s="242">
        <f t="shared" si="13"/>
        <v>0</v>
      </c>
      <c r="I475" s="571"/>
    </row>
    <row r="476" spans="1:11" ht="12.75">
      <c r="A476" s="229" t="s">
        <v>401</v>
      </c>
      <c r="B476" s="566">
        <f t="shared" si="12"/>
      </c>
      <c r="C476" s="234" t="s">
        <v>331</v>
      </c>
      <c r="D476" s="234">
        <v>1</v>
      </c>
      <c r="E476" s="484">
        <v>20</v>
      </c>
      <c r="F476" s="396" t="s">
        <v>193</v>
      </c>
      <c r="G476" s="234">
        <f>'Start-Up'!P4</f>
        <v>0</v>
      </c>
      <c r="H476" s="402">
        <f t="shared" si="13"/>
        <v>0</v>
      </c>
      <c r="I476" s="569"/>
      <c r="K476" s="102"/>
    </row>
    <row r="477" spans="1:9" ht="12.75">
      <c r="A477" s="228"/>
      <c r="B477" s="567">
        <f t="shared" si="12"/>
      </c>
      <c r="C477" s="235" t="s">
        <v>331</v>
      </c>
      <c r="D477" s="235">
        <v>1</v>
      </c>
      <c r="E477" s="485">
        <v>20</v>
      </c>
      <c r="F477" s="397" t="s">
        <v>193</v>
      </c>
      <c r="G477" s="235">
        <f>'Start-Up'!P5</f>
        <v>0</v>
      </c>
      <c r="H477" s="241">
        <f t="shared" si="13"/>
        <v>0</v>
      </c>
      <c r="I477" s="570"/>
    </row>
    <row r="478" spans="1:9" ht="12.75">
      <c r="A478" s="228"/>
      <c r="B478" s="567">
        <f t="shared" si="12"/>
      </c>
      <c r="C478" s="235" t="s">
        <v>331</v>
      </c>
      <c r="D478" s="235">
        <v>1</v>
      </c>
      <c r="E478" s="485">
        <v>20</v>
      </c>
      <c r="F478" s="397" t="s">
        <v>193</v>
      </c>
      <c r="G478" s="235">
        <f>'Start-Up'!P6</f>
        <v>0</v>
      </c>
      <c r="H478" s="241">
        <f t="shared" si="13"/>
        <v>0</v>
      </c>
      <c r="I478" s="570"/>
    </row>
    <row r="479" spans="1:9" ht="12.75">
      <c r="A479" s="228"/>
      <c r="B479" s="567">
        <f t="shared" si="12"/>
      </c>
      <c r="C479" s="235" t="s">
        <v>331</v>
      </c>
      <c r="D479" s="235">
        <v>1</v>
      </c>
      <c r="E479" s="485">
        <v>20</v>
      </c>
      <c r="F479" s="397" t="s">
        <v>193</v>
      </c>
      <c r="G479" s="235">
        <f>'Start-Up'!P7</f>
        <v>0</v>
      </c>
      <c r="H479" s="241">
        <f t="shared" si="13"/>
        <v>0</v>
      </c>
      <c r="I479" s="570"/>
    </row>
    <row r="480" spans="1:9" ht="12.75">
      <c r="A480" s="228"/>
      <c r="B480" s="567">
        <f t="shared" si="12"/>
      </c>
      <c r="C480" s="235" t="s">
        <v>331</v>
      </c>
      <c r="D480" s="235">
        <v>1</v>
      </c>
      <c r="E480" s="485">
        <v>20</v>
      </c>
      <c r="F480" s="397" t="s">
        <v>193</v>
      </c>
      <c r="G480" s="235">
        <f>'Start-Up'!P8</f>
        <v>0</v>
      </c>
      <c r="H480" s="241">
        <f t="shared" si="13"/>
        <v>0</v>
      </c>
      <c r="I480" s="570"/>
    </row>
    <row r="481" spans="1:9" ht="12.75">
      <c r="A481" s="228"/>
      <c r="B481" s="567">
        <f t="shared" si="12"/>
      </c>
      <c r="C481" s="235" t="s">
        <v>331</v>
      </c>
      <c r="D481" s="235">
        <v>1</v>
      </c>
      <c r="E481" s="485">
        <v>20</v>
      </c>
      <c r="F481" s="397" t="s">
        <v>193</v>
      </c>
      <c r="G481" s="235">
        <f>'Start-Up'!P9</f>
        <v>0</v>
      </c>
      <c r="H481" s="241">
        <f t="shared" si="13"/>
        <v>0</v>
      </c>
      <c r="I481" s="570"/>
    </row>
    <row r="482" spans="1:9" ht="12.75">
      <c r="A482" s="228"/>
      <c r="B482" s="567">
        <f t="shared" si="12"/>
      </c>
      <c r="C482" s="235" t="s">
        <v>331</v>
      </c>
      <c r="D482" s="235">
        <v>1</v>
      </c>
      <c r="E482" s="485">
        <v>20</v>
      </c>
      <c r="F482" s="397" t="s">
        <v>193</v>
      </c>
      <c r="G482" s="235">
        <f>'Start-Up'!P10</f>
        <v>0</v>
      </c>
      <c r="H482" s="241">
        <f t="shared" si="13"/>
        <v>0</v>
      </c>
      <c r="I482" s="570"/>
    </row>
    <row r="483" spans="1:9" ht="12.75">
      <c r="A483" s="228"/>
      <c r="B483" s="567">
        <f aca="true" t="shared" si="14" ref="B483:B546">B457</f>
      </c>
      <c r="C483" s="235" t="s">
        <v>331</v>
      </c>
      <c r="D483" s="235">
        <v>1</v>
      </c>
      <c r="E483" s="485">
        <v>20</v>
      </c>
      <c r="F483" s="397" t="s">
        <v>193</v>
      </c>
      <c r="G483" s="235">
        <f>'Start-Up'!P11</f>
        <v>0</v>
      </c>
      <c r="H483" s="241">
        <f aca="true" t="shared" si="15" ref="H483:H546">H457</f>
        <v>0</v>
      </c>
      <c r="I483" s="570"/>
    </row>
    <row r="484" spans="1:9" ht="12.75">
      <c r="A484" s="228"/>
      <c r="B484" s="567">
        <f t="shared" si="14"/>
      </c>
      <c r="C484" s="235" t="s">
        <v>331</v>
      </c>
      <c r="D484" s="235">
        <v>1</v>
      </c>
      <c r="E484" s="485">
        <v>20</v>
      </c>
      <c r="F484" s="397" t="s">
        <v>193</v>
      </c>
      <c r="G484" s="235">
        <f>'Start-Up'!P12</f>
        <v>0</v>
      </c>
      <c r="H484" s="241">
        <f t="shared" si="15"/>
        <v>0</v>
      </c>
      <c r="I484" s="570"/>
    </row>
    <row r="485" spans="1:9" ht="12.75">
      <c r="A485" s="228"/>
      <c r="B485" s="567">
        <f t="shared" si="14"/>
      </c>
      <c r="C485" s="235" t="s">
        <v>331</v>
      </c>
      <c r="D485" s="235">
        <v>1</v>
      </c>
      <c r="E485" s="485">
        <v>20</v>
      </c>
      <c r="F485" s="397" t="s">
        <v>193</v>
      </c>
      <c r="G485" s="235">
        <f>'Start-Up'!P13</f>
        <v>0</v>
      </c>
      <c r="H485" s="241">
        <f t="shared" si="15"/>
        <v>0</v>
      </c>
      <c r="I485" s="570"/>
    </row>
    <row r="486" spans="1:9" ht="12.75">
      <c r="A486" s="228"/>
      <c r="B486" s="567">
        <f t="shared" si="14"/>
      </c>
      <c r="C486" s="235" t="s">
        <v>331</v>
      </c>
      <c r="D486" s="235">
        <v>1</v>
      </c>
      <c r="E486" s="485">
        <v>20</v>
      </c>
      <c r="F486" s="397" t="s">
        <v>193</v>
      </c>
      <c r="G486" s="235">
        <f>'Start-Up'!P14</f>
        <v>0</v>
      </c>
      <c r="H486" s="241">
        <f t="shared" si="15"/>
        <v>0</v>
      </c>
      <c r="I486" s="570"/>
    </row>
    <row r="487" spans="1:9" ht="12.75">
      <c r="A487" s="228"/>
      <c r="B487" s="567">
        <f t="shared" si="14"/>
      </c>
      <c r="C487" s="235" t="s">
        <v>331</v>
      </c>
      <c r="D487" s="235">
        <v>1</v>
      </c>
      <c r="E487" s="485">
        <v>20</v>
      </c>
      <c r="F487" s="397" t="s">
        <v>193</v>
      </c>
      <c r="G487" s="235">
        <f>'Start-Up'!P15</f>
        <v>0</v>
      </c>
      <c r="H487" s="241">
        <f t="shared" si="15"/>
        <v>0</v>
      </c>
      <c r="I487" s="570"/>
    </row>
    <row r="488" spans="1:9" ht="12.75">
      <c r="A488" s="228"/>
      <c r="B488" s="567">
        <f t="shared" si="14"/>
      </c>
      <c r="C488" s="235" t="s">
        <v>331</v>
      </c>
      <c r="D488" s="235">
        <v>1</v>
      </c>
      <c r="E488" s="485">
        <v>20</v>
      </c>
      <c r="F488" s="397" t="s">
        <v>193</v>
      </c>
      <c r="G488" s="235">
        <f>'Start-Up'!P16</f>
        <v>0</v>
      </c>
      <c r="H488" s="241">
        <f t="shared" si="15"/>
        <v>0</v>
      </c>
      <c r="I488" s="570"/>
    </row>
    <row r="489" spans="1:9" ht="12.75">
      <c r="A489" s="228"/>
      <c r="B489" s="567">
        <f t="shared" si="14"/>
      </c>
      <c r="C489" s="235" t="s">
        <v>331</v>
      </c>
      <c r="D489" s="235">
        <v>1</v>
      </c>
      <c r="E489" s="485">
        <v>20</v>
      </c>
      <c r="F489" s="397" t="s">
        <v>193</v>
      </c>
      <c r="G489" s="235">
        <f>'Start-Up'!P17</f>
        <v>0</v>
      </c>
      <c r="H489" s="241">
        <f t="shared" si="15"/>
        <v>0</v>
      </c>
      <c r="I489" s="570"/>
    </row>
    <row r="490" spans="1:9" ht="12.75">
      <c r="A490" s="228"/>
      <c r="B490" s="567">
        <f t="shared" si="14"/>
      </c>
      <c r="C490" s="235" t="s">
        <v>331</v>
      </c>
      <c r="D490" s="235">
        <v>1</v>
      </c>
      <c r="E490" s="485">
        <v>20</v>
      </c>
      <c r="F490" s="397" t="s">
        <v>193</v>
      </c>
      <c r="G490" s="235">
        <f>'Start-Up'!P18</f>
        <v>0</v>
      </c>
      <c r="H490" s="241">
        <f t="shared" si="15"/>
        <v>0</v>
      </c>
      <c r="I490" s="570"/>
    </row>
    <row r="491" spans="1:9" ht="12.75">
      <c r="A491" s="228"/>
      <c r="B491" s="567">
        <f t="shared" si="14"/>
      </c>
      <c r="C491" s="235" t="s">
        <v>331</v>
      </c>
      <c r="D491" s="235">
        <v>1</v>
      </c>
      <c r="E491" s="485">
        <v>20</v>
      </c>
      <c r="F491" s="397" t="s">
        <v>193</v>
      </c>
      <c r="G491" s="235">
        <f>'Start-Up'!P19</f>
        <v>0</v>
      </c>
      <c r="H491" s="241">
        <f t="shared" si="15"/>
        <v>0</v>
      </c>
      <c r="I491" s="570"/>
    </row>
    <row r="492" spans="1:9" ht="12.75">
      <c r="A492" s="228"/>
      <c r="B492" s="567">
        <f t="shared" si="14"/>
      </c>
      <c r="C492" s="235" t="s">
        <v>331</v>
      </c>
      <c r="D492" s="235">
        <v>1</v>
      </c>
      <c r="E492" s="485">
        <v>20</v>
      </c>
      <c r="F492" s="397" t="s">
        <v>193</v>
      </c>
      <c r="G492" s="235">
        <f>'Start-Up'!P20</f>
        <v>0</v>
      </c>
      <c r="H492" s="241">
        <f t="shared" si="15"/>
        <v>0</v>
      </c>
      <c r="I492" s="570"/>
    </row>
    <row r="493" spans="1:9" ht="12.75">
      <c r="A493" s="228"/>
      <c r="B493" s="567">
        <f t="shared" si="14"/>
      </c>
      <c r="C493" s="235" t="s">
        <v>331</v>
      </c>
      <c r="D493" s="235">
        <v>1</v>
      </c>
      <c r="E493" s="485">
        <v>20</v>
      </c>
      <c r="F493" s="397" t="s">
        <v>193</v>
      </c>
      <c r="G493" s="235">
        <f>'Start-Up'!P21</f>
        <v>0</v>
      </c>
      <c r="H493" s="241">
        <f t="shared" si="15"/>
        <v>0</v>
      </c>
      <c r="I493" s="570"/>
    </row>
    <row r="494" spans="1:9" ht="12.75">
      <c r="A494" s="228"/>
      <c r="B494" s="567">
        <f t="shared" si="14"/>
      </c>
      <c r="C494" s="235" t="s">
        <v>331</v>
      </c>
      <c r="D494" s="235">
        <v>1</v>
      </c>
      <c r="E494" s="485">
        <v>20</v>
      </c>
      <c r="F494" s="397" t="s">
        <v>193</v>
      </c>
      <c r="G494" s="235">
        <f>'Start-Up'!P22</f>
        <v>0</v>
      </c>
      <c r="H494" s="241">
        <f t="shared" si="15"/>
        <v>0</v>
      </c>
      <c r="I494" s="570"/>
    </row>
    <row r="495" spans="1:9" ht="12.75">
      <c r="A495" s="228"/>
      <c r="B495" s="567">
        <f t="shared" si="14"/>
      </c>
      <c r="C495" s="235" t="s">
        <v>331</v>
      </c>
      <c r="D495" s="235">
        <v>1</v>
      </c>
      <c r="E495" s="485">
        <v>20</v>
      </c>
      <c r="F495" s="397" t="s">
        <v>193</v>
      </c>
      <c r="G495" s="235">
        <f>'Start-Up'!P23</f>
        <v>0</v>
      </c>
      <c r="H495" s="241">
        <f t="shared" si="15"/>
        <v>0</v>
      </c>
      <c r="I495" s="570"/>
    </row>
    <row r="496" spans="1:9" ht="12.75">
      <c r="A496" s="228"/>
      <c r="B496" s="567">
        <f t="shared" si="14"/>
      </c>
      <c r="C496" s="235" t="s">
        <v>331</v>
      </c>
      <c r="D496" s="235">
        <v>1</v>
      </c>
      <c r="E496" s="485">
        <v>20</v>
      </c>
      <c r="F496" s="397" t="s">
        <v>193</v>
      </c>
      <c r="G496" s="235">
        <f>'Start-Up'!P24</f>
        <v>0</v>
      </c>
      <c r="H496" s="241">
        <f t="shared" si="15"/>
        <v>0</v>
      </c>
      <c r="I496" s="570"/>
    </row>
    <row r="497" spans="1:9" ht="12.75">
      <c r="A497" s="228"/>
      <c r="B497" s="567">
        <f t="shared" si="14"/>
      </c>
      <c r="C497" s="235" t="s">
        <v>331</v>
      </c>
      <c r="D497" s="235">
        <v>1</v>
      </c>
      <c r="E497" s="485">
        <v>20</v>
      </c>
      <c r="F497" s="397" t="s">
        <v>193</v>
      </c>
      <c r="G497" s="235">
        <f>'Start-Up'!P25</f>
        <v>0</v>
      </c>
      <c r="H497" s="241">
        <f t="shared" si="15"/>
        <v>0</v>
      </c>
      <c r="I497" s="570"/>
    </row>
    <row r="498" spans="1:9" ht="12.75">
      <c r="A498" s="228"/>
      <c r="B498" s="567">
        <f t="shared" si="14"/>
      </c>
      <c r="C498" s="235" t="s">
        <v>331</v>
      </c>
      <c r="D498" s="235">
        <v>1</v>
      </c>
      <c r="E498" s="485">
        <v>20</v>
      </c>
      <c r="F498" s="397" t="s">
        <v>193</v>
      </c>
      <c r="G498" s="235">
        <f>'Start-Up'!P26</f>
        <v>0</v>
      </c>
      <c r="H498" s="241">
        <f t="shared" si="15"/>
        <v>0</v>
      </c>
      <c r="I498" s="570"/>
    </row>
    <row r="499" spans="1:9" ht="12.75">
      <c r="A499" s="228"/>
      <c r="B499" s="567">
        <f t="shared" si="14"/>
      </c>
      <c r="C499" s="235" t="s">
        <v>331</v>
      </c>
      <c r="D499" s="235">
        <v>1</v>
      </c>
      <c r="E499" s="485">
        <v>20</v>
      </c>
      <c r="F499" s="397" t="s">
        <v>193</v>
      </c>
      <c r="G499" s="235">
        <f>'Start-Up'!P27</f>
        <v>0</v>
      </c>
      <c r="H499" s="241">
        <f t="shared" si="15"/>
        <v>0</v>
      </c>
      <c r="I499" s="570"/>
    </row>
    <row r="500" spans="1:9" ht="12.75">
      <c r="A500" s="228"/>
      <c r="B500" s="567">
        <f t="shared" si="14"/>
      </c>
      <c r="C500" s="235" t="s">
        <v>331</v>
      </c>
      <c r="D500" s="235">
        <v>1</v>
      </c>
      <c r="E500" s="485">
        <v>20</v>
      </c>
      <c r="F500" s="397" t="s">
        <v>193</v>
      </c>
      <c r="G500" s="235">
        <f>'Start-Up'!P28</f>
        <v>0</v>
      </c>
      <c r="H500" s="241">
        <f t="shared" si="15"/>
        <v>0</v>
      </c>
      <c r="I500" s="570"/>
    </row>
    <row r="501" spans="1:9" ht="13.5" thickBot="1">
      <c r="A501" s="229" t="s">
        <v>402</v>
      </c>
      <c r="B501" s="568">
        <f t="shared" si="14"/>
      </c>
      <c r="C501" s="236" t="s">
        <v>331</v>
      </c>
      <c r="D501" s="236">
        <v>1</v>
      </c>
      <c r="E501" s="486">
        <v>20</v>
      </c>
      <c r="F501" s="398" t="s">
        <v>193</v>
      </c>
      <c r="G501" s="236">
        <f>'Start-Up'!P29</f>
        <v>0</v>
      </c>
      <c r="H501" s="242">
        <f t="shared" si="15"/>
        <v>0</v>
      </c>
      <c r="I501" s="571"/>
    </row>
    <row r="502" spans="1:11" ht="12.75">
      <c r="A502" s="229" t="s">
        <v>404</v>
      </c>
      <c r="B502" s="566">
        <f t="shared" si="14"/>
      </c>
      <c r="C502" s="234" t="s">
        <v>331</v>
      </c>
      <c r="D502" s="234">
        <v>1</v>
      </c>
      <c r="E502" s="484">
        <v>21</v>
      </c>
      <c r="F502" s="234">
        <f>'Start-Up'!Q4</f>
        <v>0</v>
      </c>
      <c r="G502" s="396">
        <v>0</v>
      </c>
      <c r="H502" s="243">
        <f t="shared" si="15"/>
        <v>0</v>
      </c>
      <c r="I502" s="569"/>
      <c r="K502" s="102"/>
    </row>
    <row r="503" spans="1:9" ht="12.75">
      <c r="A503" s="228"/>
      <c r="B503" s="567">
        <f t="shared" si="14"/>
      </c>
      <c r="C503" s="235" t="s">
        <v>331</v>
      </c>
      <c r="D503" s="235">
        <v>1</v>
      </c>
      <c r="E503" s="485">
        <v>21</v>
      </c>
      <c r="F503" s="235">
        <f>'Start-Up'!Q5</f>
        <v>0</v>
      </c>
      <c r="G503" s="397">
        <v>0</v>
      </c>
      <c r="H503" s="241">
        <f t="shared" si="15"/>
        <v>0</v>
      </c>
      <c r="I503" s="570"/>
    </row>
    <row r="504" spans="1:9" ht="12.75">
      <c r="A504" s="228"/>
      <c r="B504" s="567">
        <f t="shared" si="14"/>
      </c>
      <c r="C504" s="235" t="s">
        <v>331</v>
      </c>
      <c r="D504" s="235">
        <v>1</v>
      </c>
      <c r="E504" s="485">
        <v>21</v>
      </c>
      <c r="F504" s="235">
        <f>'Start-Up'!Q6</f>
        <v>0</v>
      </c>
      <c r="G504" s="397">
        <v>0</v>
      </c>
      <c r="H504" s="241">
        <f t="shared" si="15"/>
        <v>0</v>
      </c>
      <c r="I504" s="570"/>
    </row>
    <row r="505" spans="1:9" ht="12.75">
      <c r="A505" s="228"/>
      <c r="B505" s="567">
        <f t="shared" si="14"/>
      </c>
      <c r="C505" s="235" t="s">
        <v>331</v>
      </c>
      <c r="D505" s="235">
        <v>1</v>
      </c>
      <c r="E505" s="485">
        <v>21</v>
      </c>
      <c r="F505" s="235">
        <f>'Start-Up'!Q7</f>
        <v>0</v>
      </c>
      <c r="G505" s="397">
        <v>0</v>
      </c>
      <c r="H505" s="241">
        <f t="shared" si="15"/>
        <v>0</v>
      </c>
      <c r="I505" s="570"/>
    </row>
    <row r="506" spans="1:9" ht="12.75">
      <c r="A506" s="228"/>
      <c r="B506" s="567">
        <f t="shared" si="14"/>
      </c>
      <c r="C506" s="235" t="s">
        <v>331</v>
      </c>
      <c r="D506" s="235">
        <v>1</v>
      </c>
      <c r="E506" s="485">
        <v>21</v>
      </c>
      <c r="F506" s="235">
        <f>'Start-Up'!Q8</f>
        <v>0</v>
      </c>
      <c r="G506" s="397">
        <v>0</v>
      </c>
      <c r="H506" s="241">
        <f t="shared" si="15"/>
        <v>0</v>
      </c>
      <c r="I506" s="570"/>
    </row>
    <row r="507" spans="1:9" ht="12.75">
      <c r="A507" s="228"/>
      <c r="B507" s="567">
        <f t="shared" si="14"/>
      </c>
      <c r="C507" s="235" t="s">
        <v>331</v>
      </c>
      <c r="D507" s="235">
        <v>1</v>
      </c>
      <c r="E507" s="485">
        <v>21</v>
      </c>
      <c r="F507" s="235">
        <f>'Start-Up'!Q9</f>
        <v>0</v>
      </c>
      <c r="G507" s="397">
        <v>0</v>
      </c>
      <c r="H507" s="241">
        <f t="shared" si="15"/>
        <v>0</v>
      </c>
      <c r="I507" s="570"/>
    </row>
    <row r="508" spans="1:9" ht="12.75">
      <c r="A508" s="228"/>
      <c r="B508" s="567">
        <f t="shared" si="14"/>
      </c>
      <c r="C508" s="235" t="s">
        <v>331</v>
      </c>
      <c r="D508" s="235">
        <v>1</v>
      </c>
      <c r="E508" s="485">
        <v>21</v>
      </c>
      <c r="F508" s="235">
        <f>'Start-Up'!Q10</f>
        <v>0</v>
      </c>
      <c r="G508" s="397">
        <v>0</v>
      </c>
      <c r="H508" s="241">
        <f t="shared" si="15"/>
        <v>0</v>
      </c>
      <c r="I508" s="570"/>
    </row>
    <row r="509" spans="1:9" ht="12.75">
      <c r="A509" s="228"/>
      <c r="B509" s="567">
        <f t="shared" si="14"/>
      </c>
      <c r="C509" s="235" t="s">
        <v>331</v>
      </c>
      <c r="D509" s="235">
        <v>1</v>
      </c>
      <c r="E509" s="485">
        <v>21</v>
      </c>
      <c r="F509" s="235">
        <f>'Start-Up'!Q11</f>
        <v>0</v>
      </c>
      <c r="G509" s="397">
        <v>0</v>
      </c>
      <c r="H509" s="241">
        <f t="shared" si="15"/>
        <v>0</v>
      </c>
      <c r="I509" s="570"/>
    </row>
    <row r="510" spans="1:9" ht="12.75">
      <c r="A510" s="228"/>
      <c r="B510" s="567">
        <f t="shared" si="14"/>
      </c>
      <c r="C510" s="235" t="s">
        <v>331</v>
      </c>
      <c r="D510" s="235">
        <v>1</v>
      </c>
      <c r="E510" s="485">
        <v>21</v>
      </c>
      <c r="F510" s="235">
        <f>'Start-Up'!Q12</f>
        <v>0</v>
      </c>
      <c r="G510" s="397">
        <v>0</v>
      </c>
      <c r="H510" s="241">
        <f t="shared" si="15"/>
        <v>0</v>
      </c>
      <c r="I510" s="570"/>
    </row>
    <row r="511" spans="1:9" ht="12.75">
      <c r="A511" s="228"/>
      <c r="B511" s="567">
        <f t="shared" si="14"/>
      </c>
      <c r="C511" s="235" t="s">
        <v>331</v>
      </c>
      <c r="D511" s="235">
        <v>1</v>
      </c>
      <c r="E511" s="485">
        <v>21</v>
      </c>
      <c r="F511" s="235">
        <f>'Start-Up'!Q13</f>
        <v>0</v>
      </c>
      <c r="G511" s="397">
        <v>0</v>
      </c>
      <c r="H511" s="241">
        <f t="shared" si="15"/>
        <v>0</v>
      </c>
      <c r="I511" s="570"/>
    </row>
    <row r="512" spans="1:9" ht="12.75">
      <c r="A512" s="228"/>
      <c r="B512" s="567">
        <f t="shared" si="14"/>
      </c>
      <c r="C512" s="235" t="s">
        <v>331</v>
      </c>
      <c r="D512" s="235">
        <v>1</v>
      </c>
      <c r="E512" s="485">
        <v>21</v>
      </c>
      <c r="F512" s="235">
        <f>'Start-Up'!Q14</f>
        <v>0</v>
      </c>
      <c r="G512" s="397">
        <v>0</v>
      </c>
      <c r="H512" s="241">
        <f t="shared" si="15"/>
        <v>0</v>
      </c>
      <c r="I512" s="570"/>
    </row>
    <row r="513" spans="1:9" ht="12.75">
      <c r="A513" s="228"/>
      <c r="B513" s="567">
        <f t="shared" si="14"/>
      </c>
      <c r="C513" s="235" t="s">
        <v>331</v>
      </c>
      <c r="D513" s="235">
        <v>1</v>
      </c>
      <c r="E513" s="485">
        <v>21</v>
      </c>
      <c r="F513" s="235">
        <f>'Start-Up'!Q15</f>
        <v>0</v>
      </c>
      <c r="G513" s="397">
        <v>0</v>
      </c>
      <c r="H513" s="241">
        <f t="shared" si="15"/>
        <v>0</v>
      </c>
      <c r="I513" s="570"/>
    </row>
    <row r="514" spans="1:9" ht="12.75">
      <c r="A514" s="228"/>
      <c r="B514" s="567">
        <f t="shared" si="14"/>
      </c>
      <c r="C514" s="235" t="s">
        <v>331</v>
      </c>
      <c r="D514" s="235">
        <v>1</v>
      </c>
      <c r="E514" s="485">
        <v>21</v>
      </c>
      <c r="F514" s="235">
        <f>'Start-Up'!Q16</f>
        <v>0</v>
      </c>
      <c r="G514" s="397">
        <v>0</v>
      </c>
      <c r="H514" s="241">
        <f t="shared" si="15"/>
        <v>0</v>
      </c>
      <c r="I514" s="570"/>
    </row>
    <row r="515" spans="1:9" ht="12.75">
      <c r="A515" s="228"/>
      <c r="B515" s="567">
        <f t="shared" si="14"/>
      </c>
      <c r="C515" s="235" t="s">
        <v>331</v>
      </c>
      <c r="D515" s="235">
        <v>1</v>
      </c>
      <c r="E515" s="485">
        <v>21</v>
      </c>
      <c r="F515" s="235">
        <f>'Start-Up'!Q17</f>
        <v>0</v>
      </c>
      <c r="G515" s="397">
        <v>0</v>
      </c>
      <c r="H515" s="241">
        <f t="shared" si="15"/>
        <v>0</v>
      </c>
      <c r="I515" s="570"/>
    </row>
    <row r="516" spans="1:9" ht="12.75">
      <c r="A516" s="228"/>
      <c r="B516" s="567">
        <f t="shared" si="14"/>
      </c>
      <c r="C516" s="235" t="s">
        <v>331</v>
      </c>
      <c r="D516" s="235">
        <v>1</v>
      </c>
      <c r="E516" s="485">
        <v>21</v>
      </c>
      <c r="F516" s="235">
        <f>'Start-Up'!Q18</f>
        <v>0</v>
      </c>
      <c r="G516" s="397">
        <v>0</v>
      </c>
      <c r="H516" s="241">
        <f t="shared" si="15"/>
        <v>0</v>
      </c>
      <c r="I516" s="570"/>
    </row>
    <row r="517" spans="1:9" ht="12.75">
      <c r="A517" s="228"/>
      <c r="B517" s="567">
        <f t="shared" si="14"/>
      </c>
      <c r="C517" s="235" t="s">
        <v>331</v>
      </c>
      <c r="D517" s="235">
        <v>1</v>
      </c>
      <c r="E517" s="485">
        <v>21</v>
      </c>
      <c r="F517" s="235">
        <f>'Start-Up'!Q19</f>
        <v>0</v>
      </c>
      <c r="G517" s="397">
        <v>0</v>
      </c>
      <c r="H517" s="241">
        <f t="shared" si="15"/>
        <v>0</v>
      </c>
      <c r="I517" s="570"/>
    </row>
    <row r="518" spans="1:9" ht="12.75">
      <c r="A518" s="228"/>
      <c r="B518" s="567">
        <f t="shared" si="14"/>
      </c>
      <c r="C518" s="235" t="s">
        <v>331</v>
      </c>
      <c r="D518" s="235">
        <v>1</v>
      </c>
      <c r="E518" s="485">
        <v>21</v>
      </c>
      <c r="F518" s="235">
        <f>'Start-Up'!Q20</f>
        <v>0</v>
      </c>
      <c r="G518" s="397">
        <v>0</v>
      </c>
      <c r="H518" s="241">
        <f t="shared" si="15"/>
        <v>0</v>
      </c>
      <c r="I518" s="570"/>
    </row>
    <row r="519" spans="1:9" ht="12.75">
      <c r="A519" s="228"/>
      <c r="B519" s="567">
        <f t="shared" si="14"/>
      </c>
      <c r="C519" s="235" t="s">
        <v>331</v>
      </c>
      <c r="D519" s="235">
        <v>1</v>
      </c>
      <c r="E519" s="485">
        <v>21</v>
      </c>
      <c r="F519" s="235">
        <f>'Start-Up'!Q21</f>
        <v>0</v>
      </c>
      <c r="G519" s="397">
        <v>0</v>
      </c>
      <c r="H519" s="241">
        <f t="shared" si="15"/>
        <v>0</v>
      </c>
      <c r="I519" s="570"/>
    </row>
    <row r="520" spans="1:9" ht="12.75">
      <c r="A520" s="228"/>
      <c r="B520" s="567">
        <f t="shared" si="14"/>
      </c>
      <c r="C520" s="235" t="s">
        <v>331</v>
      </c>
      <c r="D520" s="235">
        <v>1</v>
      </c>
      <c r="E520" s="485">
        <v>21</v>
      </c>
      <c r="F520" s="235">
        <f>'Start-Up'!Q22</f>
        <v>0</v>
      </c>
      <c r="G520" s="397">
        <v>0</v>
      </c>
      <c r="H520" s="241">
        <f t="shared" si="15"/>
        <v>0</v>
      </c>
      <c r="I520" s="570"/>
    </row>
    <row r="521" spans="1:9" ht="12.75">
      <c r="A521" s="228"/>
      <c r="B521" s="567">
        <f t="shared" si="14"/>
      </c>
      <c r="C521" s="235" t="s">
        <v>331</v>
      </c>
      <c r="D521" s="235">
        <v>1</v>
      </c>
      <c r="E521" s="485">
        <v>21</v>
      </c>
      <c r="F521" s="235">
        <f>'Start-Up'!Q23</f>
        <v>0</v>
      </c>
      <c r="G521" s="397">
        <v>0</v>
      </c>
      <c r="H521" s="241">
        <f t="shared" si="15"/>
        <v>0</v>
      </c>
      <c r="I521" s="570"/>
    </row>
    <row r="522" spans="1:9" ht="12.75">
      <c r="A522" s="228"/>
      <c r="B522" s="567">
        <f t="shared" si="14"/>
      </c>
      <c r="C522" s="235" t="s">
        <v>331</v>
      </c>
      <c r="D522" s="235">
        <v>1</v>
      </c>
      <c r="E522" s="485">
        <v>21</v>
      </c>
      <c r="F522" s="235">
        <f>'Start-Up'!Q24</f>
        <v>0</v>
      </c>
      <c r="G522" s="397">
        <v>0</v>
      </c>
      <c r="H522" s="241">
        <f t="shared" si="15"/>
        <v>0</v>
      </c>
      <c r="I522" s="570"/>
    </row>
    <row r="523" spans="1:9" ht="12.75">
      <c r="A523" s="228"/>
      <c r="B523" s="567">
        <f t="shared" si="14"/>
      </c>
      <c r="C523" s="235" t="s">
        <v>331</v>
      </c>
      <c r="D523" s="235">
        <v>1</v>
      </c>
      <c r="E523" s="485">
        <v>21</v>
      </c>
      <c r="F523" s="235">
        <f>'Start-Up'!Q25</f>
        <v>0</v>
      </c>
      <c r="G523" s="397">
        <v>0</v>
      </c>
      <c r="H523" s="241">
        <f t="shared" si="15"/>
        <v>0</v>
      </c>
      <c r="I523" s="570"/>
    </row>
    <row r="524" spans="1:9" ht="12.75">
      <c r="A524" s="228"/>
      <c r="B524" s="567">
        <f t="shared" si="14"/>
      </c>
      <c r="C524" s="235" t="s">
        <v>331</v>
      </c>
      <c r="D524" s="235">
        <v>1</v>
      </c>
      <c r="E524" s="485">
        <v>21</v>
      </c>
      <c r="F524" s="235">
        <f>'Start-Up'!Q26</f>
        <v>0</v>
      </c>
      <c r="G524" s="397">
        <v>0</v>
      </c>
      <c r="H524" s="241">
        <f t="shared" si="15"/>
        <v>0</v>
      </c>
      <c r="I524" s="570"/>
    </row>
    <row r="525" spans="1:9" ht="12.75">
      <c r="A525" s="228"/>
      <c r="B525" s="567">
        <f t="shared" si="14"/>
      </c>
      <c r="C525" s="235" t="s">
        <v>331</v>
      </c>
      <c r="D525" s="235">
        <v>1</v>
      </c>
      <c r="E525" s="485">
        <v>21</v>
      </c>
      <c r="F525" s="235">
        <f>'Start-Up'!Q27</f>
        <v>0</v>
      </c>
      <c r="G525" s="397">
        <v>0</v>
      </c>
      <c r="H525" s="241">
        <f t="shared" si="15"/>
        <v>0</v>
      </c>
      <c r="I525" s="570"/>
    </row>
    <row r="526" spans="1:9" ht="12.75">
      <c r="A526" s="228"/>
      <c r="B526" s="567">
        <f t="shared" si="14"/>
      </c>
      <c r="C526" s="235" t="s">
        <v>331</v>
      </c>
      <c r="D526" s="235">
        <v>1</v>
      </c>
      <c r="E526" s="485">
        <v>21</v>
      </c>
      <c r="F526" s="235">
        <f>'Start-Up'!Q28</f>
        <v>0</v>
      </c>
      <c r="G526" s="397">
        <v>0</v>
      </c>
      <c r="H526" s="241">
        <f t="shared" si="15"/>
        <v>0</v>
      </c>
      <c r="I526" s="570"/>
    </row>
    <row r="527" spans="1:9" ht="13.5" thickBot="1">
      <c r="A527" s="229" t="s">
        <v>405</v>
      </c>
      <c r="B527" s="568">
        <f t="shared" si="14"/>
      </c>
      <c r="C527" s="236" t="s">
        <v>331</v>
      </c>
      <c r="D527" s="236">
        <v>1</v>
      </c>
      <c r="E527" s="486">
        <v>21</v>
      </c>
      <c r="F527" s="236">
        <f>'Start-Up'!Q29</f>
        <v>0</v>
      </c>
      <c r="G527" s="398">
        <v>0</v>
      </c>
      <c r="H527" s="242">
        <f t="shared" si="15"/>
        <v>0</v>
      </c>
      <c r="I527" s="571"/>
    </row>
    <row r="528" spans="1:9" ht="12.75">
      <c r="A528" s="229" t="s">
        <v>668</v>
      </c>
      <c r="B528" s="566">
        <f t="shared" si="14"/>
      </c>
      <c r="C528" s="234" t="s">
        <v>331</v>
      </c>
      <c r="D528" s="234">
        <v>1</v>
      </c>
      <c r="E528" s="484">
        <v>22</v>
      </c>
      <c r="F528" s="396" t="s">
        <v>193</v>
      </c>
      <c r="G528" s="396">
        <v>0</v>
      </c>
      <c r="H528" s="402">
        <f t="shared" si="15"/>
        <v>0</v>
      </c>
      <c r="I528" s="569"/>
    </row>
    <row r="529" spans="1:9" ht="12.75">
      <c r="A529" s="228"/>
      <c r="B529" s="567">
        <f t="shared" si="14"/>
      </c>
      <c r="C529" s="235" t="s">
        <v>331</v>
      </c>
      <c r="D529" s="235">
        <v>1</v>
      </c>
      <c r="E529" s="485">
        <v>22</v>
      </c>
      <c r="F529" s="397" t="s">
        <v>193</v>
      </c>
      <c r="G529" s="397">
        <v>0</v>
      </c>
      <c r="H529" s="241">
        <f t="shared" si="15"/>
        <v>0</v>
      </c>
      <c r="I529" s="570"/>
    </row>
    <row r="530" spans="1:9" ht="12.75">
      <c r="A530" s="228"/>
      <c r="B530" s="567">
        <f t="shared" si="14"/>
      </c>
      <c r="C530" s="235" t="s">
        <v>331</v>
      </c>
      <c r="D530" s="235">
        <v>1</v>
      </c>
      <c r="E530" s="485">
        <v>22</v>
      </c>
      <c r="F530" s="397" t="s">
        <v>193</v>
      </c>
      <c r="G530" s="397">
        <v>0</v>
      </c>
      <c r="H530" s="241">
        <f t="shared" si="15"/>
        <v>0</v>
      </c>
      <c r="I530" s="570"/>
    </row>
    <row r="531" spans="1:9" ht="12.75">
      <c r="A531" s="228"/>
      <c r="B531" s="567">
        <f t="shared" si="14"/>
      </c>
      <c r="C531" s="235" t="s">
        <v>331</v>
      </c>
      <c r="D531" s="235">
        <v>1</v>
      </c>
      <c r="E531" s="485">
        <v>22</v>
      </c>
      <c r="F531" s="397" t="s">
        <v>193</v>
      </c>
      <c r="G531" s="397">
        <v>0</v>
      </c>
      <c r="H531" s="241">
        <f t="shared" si="15"/>
        <v>0</v>
      </c>
      <c r="I531" s="570"/>
    </row>
    <row r="532" spans="1:9" ht="12.75">
      <c r="A532" s="228"/>
      <c r="B532" s="567">
        <f t="shared" si="14"/>
      </c>
      <c r="C532" s="235" t="s">
        <v>331</v>
      </c>
      <c r="D532" s="235">
        <v>1</v>
      </c>
      <c r="E532" s="485">
        <v>22</v>
      </c>
      <c r="F532" s="397" t="s">
        <v>193</v>
      </c>
      <c r="G532" s="397">
        <v>0</v>
      </c>
      <c r="H532" s="241">
        <f t="shared" si="15"/>
        <v>0</v>
      </c>
      <c r="I532" s="570"/>
    </row>
    <row r="533" spans="1:9" ht="12.75">
      <c r="A533" s="228"/>
      <c r="B533" s="567">
        <f t="shared" si="14"/>
      </c>
      <c r="C533" s="235" t="s">
        <v>331</v>
      </c>
      <c r="D533" s="235">
        <v>1</v>
      </c>
      <c r="E533" s="485">
        <v>22</v>
      </c>
      <c r="F533" s="397" t="s">
        <v>193</v>
      </c>
      <c r="G533" s="397">
        <v>0</v>
      </c>
      <c r="H533" s="241">
        <f t="shared" si="15"/>
        <v>0</v>
      </c>
      <c r="I533" s="570"/>
    </row>
    <row r="534" spans="1:9" ht="12.75">
      <c r="A534" s="228"/>
      <c r="B534" s="567">
        <f t="shared" si="14"/>
      </c>
      <c r="C534" s="235" t="s">
        <v>331</v>
      </c>
      <c r="D534" s="235">
        <v>1</v>
      </c>
      <c r="E534" s="485">
        <v>22</v>
      </c>
      <c r="F534" s="397" t="s">
        <v>193</v>
      </c>
      <c r="G534" s="397">
        <v>0</v>
      </c>
      <c r="H534" s="241">
        <f t="shared" si="15"/>
        <v>0</v>
      </c>
      <c r="I534" s="570"/>
    </row>
    <row r="535" spans="1:9" ht="12.75">
      <c r="A535" s="228"/>
      <c r="B535" s="567">
        <f t="shared" si="14"/>
      </c>
      <c r="C535" s="235" t="s">
        <v>331</v>
      </c>
      <c r="D535" s="235">
        <v>1</v>
      </c>
      <c r="E535" s="485">
        <v>22</v>
      </c>
      <c r="F535" s="397" t="s">
        <v>193</v>
      </c>
      <c r="G535" s="397">
        <v>0</v>
      </c>
      <c r="H535" s="241">
        <f t="shared" si="15"/>
        <v>0</v>
      </c>
      <c r="I535" s="570"/>
    </row>
    <row r="536" spans="1:9" ht="12.75">
      <c r="A536" s="228"/>
      <c r="B536" s="567">
        <f t="shared" si="14"/>
      </c>
      <c r="C536" s="235" t="s">
        <v>331</v>
      </c>
      <c r="D536" s="235">
        <v>1</v>
      </c>
      <c r="E536" s="485">
        <v>22</v>
      </c>
      <c r="F536" s="397" t="s">
        <v>193</v>
      </c>
      <c r="G536" s="397">
        <v>0</v>
      </c>
      <c r="H536" s="241">
        <f t="shared" si="15"/>
        <v>0</v>
      </c>
      <c r="I536" s="570"/>
    </row>
    <row r="537" spans="1:9" ht="12.75">
      <c r="A537" s="228"/>
      <c r="B537" s="567">
        <f t="shared" si="14"/>
      </c>
      <c r="C537" s="235" t="s">
        <v>331</v>
      </c>
      <c r="D537" s="235">
        <v>1</v>
      </c>
      <c r="E537" s="485">
        <v>22</v>
      </c>
      <c r="F537" s="397" t="s">
        <v>193</v>
      </c>
      <c r="G537" s="397">
        <v>0</v>
      </c>
      <c r="H537" s="241">
        <f t="shared" si="15"/>
        <v>0</v>
      </c>
      <c r="I537" s="570"/>
    </row>
    <row r="538" spans="1:9" ht="12.75">
      <c r="A538" s="228"/>
      <c r="B538" s="567">
        <f t="shared" si="14"/>
      </c>
      <c r="C538" s="235" t="s">
        <v>331</v>
      </c>
      <c r="D538" s="235">
        <v>1</v>
      </c>
      <c r="E538" s="485">
        <v>22</v>
      </c>
      <c r="F538" s="397" t="s">
        <v>193</v>
      </c>
      <c r="G538" s="397">
        <v>0</v>
      </c>
      <c r="H538" s="241">
        <f t="shared" si="15"/>
        <v>0</v>
      </c>
      <c r="I538" s="570"/>
    </row>
    <row r="539" spans="1:9" ht="12.75">
      <c r="A539" s="228"/>
      <c r="B539" s="567">
        <f t="shared" si="14"/>
      </c>
      <c r="C539" s="235" t="s">
        <v>331</v>
      </c>
      <c r="D539" s="235">
        <v>1</v>
      </c>
      <c r="E539" s="485">
        <v>22</v>
      </c>
      <c r="F539" s="397" t="s">
        <v>193</v>
      </c>
      <c r="G539" s="397">
        <v>0</v>
      </c>
      <c r="H539" s="241">
        <f t="shared" si="15"/>
        <v>0</v>
      </c>
      <c r="I539" s="570"/>
    </row>
    <row r="540" spans="1:9" ht="12.75">
      <c r="A540" s="228"/>
      <c r="B540" s="567">
        <f t="shared" si="14"/>
      </c>
      <c r="C540" s="235" t="s">
        <v>331</v>
      </c>
      <c r="D540" s="235">
        <v>1</v>
      </c>
      <c r="E540" s="485">
        <v>22</v>
      </c>
      <c r="F540" s="397" t="s">
        <v>193</v>
      </c>
      <c r="G540" s="397">
        <v>0</v>
      </c>
      <c r="H540" s="241">
        <f t="shared" si="15"/>
        <v>0</v>
      </c>
      <c r="I540" s="570"/>
    </row>
    <row r="541" spans="1:9" ht="12.75">
      <c r="A541" s="228"/>
      <c r="B541" s="567">
        <f t="shared" si="14"/>
      </c>
      <c r="C541" s="235" t="s">
        <v>331</v>
      </c>
      <c r="D541" s="235">
        <v>1</v>
      </c>
      <c r="E541" s="485">
        <v>22</v>
      </c>
      <c r="F541" s="397" t="s">
        <v>193</v>
      </c>
      <c r="G541" s="397">
        <v>0</v>
      </c>
      <c r="H541" s="241">
        <f t="shared" si="15"/>
        <v>0</v>
      </c>
      <c r="I541" s="570"/>
    </row>
    <row r="542" spans="1:9" ht="12.75">
      <c r="A542" s="228"/>
      <c r="B542" s="567">
        <f t="shared" si="14"/>
      </c>
      <c r="C542" s="235" t="s">
        <v>331</v>
      </c>
      <c r="D542" s="235">
        <v>1</v>
      </c>
      <c r="E542" s="485">
        <v>22</v>
      </c>
      <c r="F542" s="397" t="s">
        <v>193</v>
      </c>
      <c r="G542" s="397">
        <v>0</v>
      </c>
      <c r="H542" s="241">
        <f t="shared" si="15"/>
        <v>0</v>
      </c>
      <c r="I542" s="570"/>
    </row>
    <row r="543" spans="1:9" ht="12.75">
      <c r="A543" s="228"/>
      <c r="B543" s="567">
        <f t="shared" si="14"/>
      </c>
      <c r="C543" s="235" t="s">
        <v>331</v>
      </c>
      <c r="D543" s="235">
        <v>1</v>
      </c>
      <c r="E543" s="485">
        <v>22</v>
      </c>
      <c r="F543" s="397" t="s">
        <v>193</v>
      </c>
      <c r="G543" s="397">
        <v>0</v>
      </c>
      <c r="H543" s="241">
        <f t="shared" si="15"/>
        <v>0</v>
      </c>
      <c r="I543" s="570"/>
    </row>
    <row r="544" spans="1:9" ht="12.75">
      <c r="A544" s="228"/>
      <c r="B544" s="567">
        <f t="shared" si="14"/>
      </c>
      <c r="C544" s="235" t="s">
        <v>331</v>
      </c>
      <c r="D544" s="235">
        <v>1</v>
      </c>
      <c r="E544" s="485">
        <v>22</v>
      </c>
      <c r="F544" s="397" t="s">
        <v>193</v>
      </c>
      <c r="G544" s="397">
        <v>0</v>
      </c>
      <c r="H544" s="241">
        <f t="shared" si="15"/>
        <v>0</v>
      </c>
      <c r="I544" s="570"/>
    </row>
    <row r="545" spans="1:9" ht="12.75">
      <c r="A545" s="228"/>
      <c r="B545" s="567">
        <f t="shared" si="14"/>
      </c>
      <c r="C545" s="235" t="s">
        <v>331</v>
      </c>
      <c r="D545" s="235">
        <v>1</v>
      </c>
      <c r="E545" s="485">
        <v>22</v>
      </c>
      <c r="F545" s="397" t="s">
        <v>193</v>
      </c>
      <c r="G545" s="397">
        <v>0</v>
      </c>
      <c r="H545" s="241">
        <f t="shared" si="15"/>
        <v>0</v>
      </c>
      <c r="I545" s="570"/>
    </row>
    <row r="546" spans="1:9" ht="12.75">
      <c r="A546" s="228"/>
      <c r="B546" s="567">
        <f t="shared" si="14"/>
      </c>
      <c r="C546" s="235" t="s">
        <v>331</v>
      </c>
      <c r="D546" s="235">
        <v>1</v>
      </c>
      <c r="E546" s="485">
        <v>22</v>
      </c>
      <c r="F546" s="397" t="s">
        <v>193</v>
      </c>
      <c r="G546" s="397">
        <v>0</v>
      </c>
      <c r="H546" s="241">
        <f t="shared" si="15"/>
        <v>0</v>
      </c>
      <c r="I546" s="570"/>
    </row>
    <row r="547" spans="1:9" ht="12.75">
      <c r="A547" s="228"/>
      <c r="B547" s="567">
        <f aca="true" t="shared" si="16" ref="B547:B610">B521</f>
      </c>
      <c r="C547" s="235" t="s">
        <v>331</v>
      </c>
      <c r="D547" s="235">
        <v>1</v>
      </c>
      <c r="E547" s="485">
        <v>22</v>
      </c>
      <c r="F547" s="397" t="s">
        <v>193</v>
      </c>
      <c r="G547" s="397">
        <v>0</v>
      </c>
      <c r="H547" s="241">
        <f aca="true" t="shared" si="17" ref="H547:H610">H521</f>
        <v>0</v>
      </c>
      <c r="I547" s="570"/>
    </row>
    <row r="548" spans="1:9" ht="12.75">
      <c r="A548" s="228"/>
      <c r="B548" s="567">
        <f t="shared" si="16"/>
      </c>
      <c r="C548" s="235" t="s">
        <v>331</v>
      </c>
      <c r="D548" s="235">
        <v>1</v>
      </c>
      <c r="E548" s="485">
        <v>22</v>
      </c>
      <c r="F548" s="397" t="s">
        <v>193</v>
      </c>
      <c r="G548" s="397">
        <v>0</v>
      </c>
      <c r="H548" s="241">
        <f t="shared" si="17"/>
        <v>0</v>
      </c>
      <c r="I548" s="570"/>
    </row>
    <row r="549" spans="1:9" ht="12.75">
      <c r="A549" s="228"/>
      <c r="B549" s="567">
        <f t="shared" si="16"/>
      </c>
      <c r="C549" s="235" t="s">
        <v>331</v>
      </c>
      <c r="D549" s="235">
        <v>1</v>
      </c>
      <c r="E549" s="485">
        <v>22</v>
      </c>
      <c r="F549" s="397" t="s">
        <v>193</v>
      </c>
      <c r="G549" s="397">
        <v>0</v>
      </c>
      <c r="H549" s="241">
        <f t="shared" si="17"/>
        <v>0</v>
      </c>
      <c r="I549" s="570"/>
    </row>
    <row r="550" spans="1:9" ht="12.75">
      <c r="A550" s="228"/>
      <c r="B550" s="567">
        <f t="shared" si="16"/>
      </c>
      <c r="C550" s="235" t="s">
        <v>331</v>
      </c>
      <c r="D550" s="235">
        <v>1</v>
      </c>
      <c r="E550" s="485">
        <v>22</v>
      </c>
      <c r="F550" s="397" t="s">
        <v>193</v>
      </c>
      <c r="G550" s="397">
        <v>0</v>
      </c>
      <c r="H550" s="241">
        <f t="shared" si="17"/>
        <v>0</v>
      </c>
      <c r="I550" s="570"/>
    </row>
    <row r="551" spans="1:9" ht="12.75">
      <c r="A551" s="228"/>
      <c r="B551" s="567">
        <f t="shared" si="16"/>
      </c>
      <c r="C551" s="235" t="s">
        <v>331</v>
      </c>
      <c r="D551" s="235">
        <v>1</v>
      </c>
      <c r="E551" s="485">
        <v>22</v>
      </c>
      <c r="F551" s="397" t="s">
        <v>193</v>
      </c>
      <c r="G551" s="397">
        <v>0</v>
      </c>
      <c r="H551" s="241">
        <f t="shared" si="17"/>
        <v>0</v>
      </c>
      <c r="I551" s="570"/>
    </row>
    <row r="552" spans="1:9" ht="12.75">
      <c r="A552" s="228"/>
      <c r="B552" s="567">
        <f t="shared" si="16"/>
      </c>
      <c r="C552" s="235" t="s">
        <v>331</v>
      </c>
      <c r="D552" s="235">
        <v>1</v>
      </c>
      <c r="E552" s="485">
        <v>22</v>
      </c>
      <c r="F552" s="397" t="s">
        <v>193</v>
      </c>
      <c r="G552" s="397">
        <v>0</v>
      </c>
      <c r="H552" s="241">
        <f t="shared" si="17"/>
        <v>0</v>
      </c>
      <c r="I552" s="570"/>
    </row>
    <row r="553" spans="1:9" ht="13.5" thickBot="1">
      <c r="A553" s="229" t="s">
        <v>669</v>
      </c>
      <c r="B553" s="568">
        <f t="shared" si="16"/>
      </c>
      <c r="C553" s="236" t="s">
        <v>331</v>
      </c>
      <c r="D553" s="236">
        <v>1</v>
      </c>
      <c r="E553" s="486">
        <v>22</v>
      </c>
      <c r="F553" s="398" t="s">
        <v>193</v>
      </c>
      <c r="G553" s="398">
        <v>0</v>
      </c>
      <c r="H553" s="242">
        <f t="shared" si="17"/>
        <v>0</v>
      </c>
      <c r="I553" s="571"/>
    </row>
    <row r="554" spans="1:11" ht="12.75">
      <c r="A554" s="229" t="s">
        <v>406</v>
      </c>
      <c r="B554" s="566">
        <f t="shared" si="16"/>
      </c>
      <c r="C554" s="234" t="s">
        <v>331</v>
      </c>
      <c r="D554" s="234">
        <v>1</v>
      </c>
      <c r="E554" s="484">
        <v>23</v>
      </c>
      <c r="F554" s="396" t="s">
        <v>193</v>
      </c>
      <c r="G554" s="234">
        <f>'Start-Up'!R4</f>
        <v>0</v>
      </c>
      <c r="H554" s="402">
        <f t="shared" si="17"/>
        <v>0</v>
      </c>
      <c r="I554" s="569"/>
      <c r="K554" s="64"/>
    </row>
    <row r="555" spans="1:9" ht="12.75">
      <c r="A555" s="228"/>
      <c r="B555" s="567">
        <f t="shared" si="16"/>
      </c>
      <c r="C555" s="235" t="s">
        <v>331</v>
      </c>
      <c r="D555" s="235">
        <v>1</v>
      </c>
      <c r="E555" s="485">
        <v>23</v>
      </c>
      <c r="F555" s="397" t="s">
        <v>193</v>
      </c>
      <c r="G555" s="235">
        <f>'Start-Up'!R5</f>
        <v>0</v>
      </c>
      <c r="H555" s="241">
        <f t="shared" si="17"/>
        <v>0</v>
      </c>
      <c r="I555" s="570"/>
    </row>
    <row r="556" spans="1:9" ht="12.75">
      <c r="A556" s="228"/>
      <c r="B556" s="567">
        <f t="shared" si="16"/>
      </c>
      <c r="C556" s="235" t="s">
        <v>331</v>
      </c>
      <c r="D556" s="235">
        <v>1</v>
      </c>
      <c r="E556" s="485">
        <v>23</v>
      </c>
      <c r="F556" s="397" t="s">
        <v>193</v>
      </c>
      <c r="G556" s="235">
        <f>'Start-Up'!R6</f>
        <v>0</v>
      </c>
      <c r="H556" s="241">
        <f t="shared" si="17"/>
        <v>0</v>
      </c>
      <c r="I556" s="570"/>
    </row>
    <row r="557" spans="1:9" ht="12.75">
      <c r="A557" s="228"/>
      <c r="B557" s="567">
        <f t="shared" si="16"/>
      </c>
      <c r="C557" s="235" t="s">
        <v>331</v>
      </c>
      <c r="D557" s="235">
        <v>1</v>
      </c>
      <c r="E557" s="485">
        <v>23</v>
      </c>
      <c r="F557" s="397" t="s">
        <v>193</v>
      </c>
      <c r="G557" s="235">
        <f>'Start-Up'!R7</f>
        <v>0</v>
      </c>
      <c r="H557" s="241">
        <f t="shared" si="17"/>
        <v>0</v>
      </c>
      <c r="I557" s="570"/>
    </row>
    <row r="558" spans="1:9" ht="12.75">
      <c r="A558" s="228"/>
      <c r="B558" s="567">
        <f t="shared" si="16"/>
      </c>
      <c r="C558" s="235" t="s">
        <v>331</v>
      </c>
      <c r="D558" s="235">
        <v>1</v>
      </c>
      <c r="E558" s="485">
        <v>23</v>
      </c>
      <c r="F558" s="397" t="s">
        <v>193</v>
      </c>
      <c r="G558" s="235">
        <f>'Start-Up'!R8</f>
        <v>0</v>
      </c>
      <c r="H558" s="241">
        <f t="shared" si="17"/>
        <v>0</v>
      </c>
      <c r="I558" s="570"/>
    </row>
    <row r="559" spans="1:9" ht="12.75">
      <c r="A559" s="228"/>
      <c r="B559" s="567">
        <f t="shared" si="16"/>
      </c>
      <c r="C559" s="235" t="s">
        <v>331</v>
      </c>
      <c r="D559" s="235">
        <v>1</v>
      </c>
      <c r="E559" s="485">
        <v>23</v>
      </c>
      <c r="F559" s="397" t="s">
        <v>193</v>
      </c>
      <c r="G559" s="235">
        <f>'Start-Up'!R9</f>
        <v>0</v>
      </c>
      <c r="H559" s="241">
        <f t="shared" si="17"/>
        <v>0</v>
      </c>
      <c r="I559" s="570"/>
    </row>
    <row r="560" spans="1:9" ht="12.75">
      <c r="A560" s="228"/>
      <c r="B560" s="567">
        <f t="shared" si="16"/>
      </c>
      <c r="C560" s="235" t="s">
        <v>331</v>
      </c>
      <c r="D560" s="235">
        <v>1</v>
      </c>
      <c r="E560" s="485">
        <v>23</v>
      </c>
      <c r="F560" s="397" t="s">
        <v>193</v>
      </c>
      <c r="G560" s="235">
        <f>'Start-Up'!R10</f>
        <v>0</v>
      </c>
      <c r="H560" s="241">
        <f t="shared" si="17"/>
        <v>0</v>
      </c>
      <c r="I560" s="570"/>
    </row>
    <row r="561" spans="1:9" ht="12.75">
      <c r="A561" s="228"/>
      <c r="B561" s="567">
        <f t="shared" si="16"/>
      </c>
      <c r="C561" s="235" t="s">
        <v>331</v>
      </c>
      <c r="D561" s="235">
        <v>1</v>
      </c>
      <c r="E561" s="485">
        <v>23</v>
      </c>
      <c r="F561" s="397" t="s">
        <v>193</v>
      </c>
      <c r="G561" s="235">
        <f>'Start-Up'!R11</f>
        <v>0</v>
      </c>
      <c r="H561" s="241">
        <f t="shared" si="17"/>
        <v>0</v>
      </c>
      <c r="I561" s="570"/>
    </row>
    <row r="562" spans="1:9" ht="12.75">
      <c r="A562" s="228"/>
      <c r="B562" s="567">
        <f t="shared" si="16"/>
      </c>
      <c r="C562" s="235" t="s">
        <v>331</v>
      </c>
      <c r="D562" s="235">
        <v>1</v>
      </c>
      <c r="E562" s="485">
        <v>23</v>
      </c>
      <c r="F562" s="397" t="s">
        <v>193</v>
      </c>
      <c r="G562" s="235">
        <f>'Start-Up'!R12</f>
        <v>0</v>
      </c>
      <c r="H562" s="241">
        <f t="shared" si="17"/>
        <v>0</v>
      </c>
      <c r="I562" s="570"/>
    </row>
    <row r="563" spans="1:9" ht="12.75">
      <c r="A563" s="228"/>
      <c r="B563" s="567">
        <f t="shared" si="16"/>
      </c>
      <c r="C563" s="235" t="s">
        <v>331</v>
      </c>
      <c r="D563" s="235">
        <v>1</v>
      </c>
      <c r="E563" s="485">
        <v>23</v>
      </c>
      <c r="F563" s="397" t="s">
        <v>193</v>
      </c>
      <c r="G563" s="235">
        <f>'Start-Up'!R13</f>
        <v>0</v>
      </c>
      <c r="H563" s="241">
        <f t="shared" si="17"/>
        <v>0</v>
      </c>
      <c r="I563" s="570"/>
    </row>
    <row r="564" spans="1:9" ht="12.75">
      <c r="A564" s="228"/>
      <c r="B564" s="567">
        <f t="shared" si="16"/>
      </c>
      <c r="C564" s="235" t="s">
        <v>331</v>
      </c>
      <c r="D564" s="235">
        <v>1</v>
      </c>
      <c r="E564" s="485">
        <v>23</v>
      </c>
      <c r="F564" s="397" t="s">
        <v>193</v>
      </c>
      <c r="G564" s="235">
        <f>'Start-Up'!R14</f>
        <v>0</v>
      </c>
      <c r="H564" s="241">
        <f t="shared" si="17"/>
        <v>0</v>
      </c>
      <c r="I564" s="570"/>
    </row>
    <row r="565" spans="1:9" ht="12.75">
      <c r="A565" s="228"/>
      <c r="B565" s="567">
        <f t="shared" si="16"/>
      </c>
      <c r="C565" s="235" t="s">
        <v>331</v>
      </c>
      <c r="D565" s="235">
        <v>1</v>
      </c>
      <c r="E565" s="485">
        <v>23</v>
      </c>
      <c r="F565" s="397" t="s">
        <v>193</v>
      </c>
      <c r="G565" s="235">
        <f>'Start-Up'!R15</f>
        <v>0</v>
      </c>
      <c r="H565" s="241">
        <f t="shared" si="17"/>
        <v>0</v>
      </c>
      <c r="I565" s="570"/>
    </row>
    <row r="566" spans="1:9" ht="12.75">
      <c r="A566" s="228"/>
      <c r="B566" s="567">
        <f t="shared" si="16"/>
      </c>
      <c r="C566" s="235" t="s">
        <v>331</v>
      </c>
      <c r="D566" s="235">
        <v>1</v>
      </c>
      <c r="E566" s="485">
        <v>23</v>
      </c>
      <c r="F566" s="397" t="s">
        <v>193</v>
      </c>
      <c r="G566" s="235">
        <f>'Start-Up'!R16</f>
        <v>0</v>
      </c>
      <c r="H566" s="241">
        <f t="shared" si="17"/>
        <v>0</v>
      </c>
      <c r="I566" s="570"/>
    </row>
    <row r="567" spans="1:9" ht="12.75">
      <c r="A567" s="228"/>
      <c r="B567" s="567">
        <f t="shared" si="16"/>
      </c>
      <c r="C567" s="235" t="s">
        <v>331</v>
      </c>
      <c r="D567" s="235">
        <v>1</v>
      </c>
      <c r="E567" s="485">
        <v>23</v>
      </c>
      <c r="F567" s="397" t="s">
        <v>193</v>
      </c>
      <c r="G567" s="235">
        <f>'Start-Up'!R17</f>
        <v>0</v>
      </c>
      <c r="H567" s="241">
        <f t="shared" si="17"/>
        <v>0</v>
      </c>
      <c r="I567" s="570"/>
    </row>
    <row r="568" spans="1:9" ht="12.75">
      <c r="A568" s="228"/>
      <c r="B568" s="567">
        <f t="shared" si="16"/>
      </c>
      <c r="C568" s="235" t="s">
        <v>331</v>
      </c>
      <c r="D568" s="235">
        <v>1</v>
      </c>
      <c r="E568" s="485">
        <v>23</v>
      </c>
      <c r="F568" s="397" t="s">
        <v>193</v>
      </c>
      <c r="G568" s="235">
        <f>'Start-Up'!R18</f>
        <v>0</v>
      </c>
      <c r="H568" s="241">
        <f t="shared" si="17"/>
        <v>0</v>
      </c>
      <c r="I568" s="570"/>
    </row>
    <row r="569" spans="1:9" ht="12.75">
      <c r="A569" s="228"/>
      <c r="B569" s="567">
        <f t="shared" si="16"/>
      </c>
      <c r="C569" s="235" t="s">
        <v>331</v>
      </c>
      <c r="D569" s="235">
        <v>1</v>
      </c>
      <c r="E569" s="485">
        <v>23</v>
      </c>
      <c r="F569" s="397" t="s">
        <v>193</v>
      </c>
      <c r="G569" s="235">
        <f>'Start-Up'!R19</f>
        <v>0</v>
      </c>
      <c r="H569" s="241">
        <f t="shared" si="17"/>
        <v>0</v>
      </c>
      <c r="I569" s="570"/>
    </row>
    <row r="570" spans="1:9" ht="12.75">
      <c r="A570" s="228"/>
      <c r="B570" s="567">
        <f t="shared" si="16"/>
      </c>
      <c r="C570" s="235" t="s">
        <v>331</v>
      </c>
      <c r="D570" s="235">
        <v>1</v>
      </c>
      <c r="E570" s="485">
        <v>23</v>
      </c>
      <c r="F570" s="397" t="s">
        <v>193</v>
      </c>
      <c r="G570" s="235">
        <f>'Start-Up'!R20</f>
        <v>0</v>
      </c>
      <c r="H570" s="241">
        <f t="shared" si="17"/>
        <v>0</v>
      </c>
      <c r="I570" s="570"/>
    </row>
    <row r="571" spans="1:9" ht="12.75">
      <c r="A571" s="228"/>
      <c r="B571" s="567">
        <f t="shared" si="16"/>
      </c>
      <c r="C571" s="235" t="s">
        <v>331</v>
      </c>
      <c r="D571" s="235">
        <v>1</v>
      </c>
      <c r="E571" s="485">
        <v>23</v>
      </c>
      <c r="F571" s="397" t="s">
        <v>193</v>
      </c>
      <c r="G571" s="235">
        <f>'Start-Up'!R21</f>
        <v>0</v>
      </c>
      <c r="H571" s="241">
        <f t="shared" si="17"/>
        <v>0</v>
      </c>
      <c r="I571" s="570"/>
    </row>
    <row r="572" spans="1:9" ht="12.75">
      <c r="A572" s="228"/>
      <c r="B572" s="567">
        <f t="shared" si="16"/>
      </c>
      <c r="C572" s="235" t="s">
        <v>331</v>
      </c>
      <c r="D572" s="235">
        <v>1</v>
      </c>
      <c r="E572" s="485">
        <v>23</v>
      </c>
      <c r="F572" s="397" t="s">
        <v>193</v>
      </c>
      <c r="G572" s="235">
        <f>'Start-Up'!R22</f>
        <v>0</v>
      </c>
      <c r="H572" s="241">
        <f t="shared" si="17"/>
        <v>0</v>
      </c>
      <c r="I572" s="570"/>
    </row>
    <row r="573" spans="1:9" ht="12.75">
      <c r="A573" s="228"/>
      <c r="B573" s="567">
        <f t="shared" si="16"/>
      </c>
      <c r="C573" s="235" t="s">
        <v>331</v>
      </c>
      <c r="D573" s="235">
        <v>1</v>
      </c>
      <c r="E573" s="485">
        <v>23</v>
      </c>
      <c r="F573" s="397" t="s">
        <v>193</v>
      </c>
      <c r="G573" s="235">
        <f>'Start-Up'!R23</f>
        <v>0</v>
      </c>
      <c r="H573" s="241">
        <f t="shared" si="17"/>
        <v>0</v>
      </c>
      <c r="I573" s="570"/>
    </row>
    <row r="574" spans="1:9" ht="12.75">
      <c r="A574" s="228"/>
      <c r="B574" s="567">
        <f t="shared" si="16"/>
      </c>
      <c r="C574" s="235" t="s">
        <v>331</v>
      </c>
      <c r="D574" s="235">
        <v>1</v>
      </c>
      <c r="E574" s="485">
        <v>23</v>
      </c>
      <c r="F574" s="397" t="s">
        <v>193</v>
      </c>
      <c r="G574" s="235">
        <f>'Start-Up'!R24</f>
        <v>0</v>
      </c>
      <c r="H574" s="241">
        <f t="shared" si="17"/>
        <v>0</v>
      </c>
      <c r="I574" s="570"/>
    </row>
    <row r="575" spans="1:9" ht="12.75">
      <c r="A575" s="228"/>
      <c r="B575" s="567">
        <f t="shared" si="16"/>
      </c>
      <c r="C575" s="235" t="s">
        <v>331</v>
      </c>
      <c r="D575" s="235">
        <v>1</v>
      </c>
      <c r="E575" s="485">
        <v>23</v>
      </c>
      <c r="F575" s="397" t="s">
        <v>193</v>
      </c>
      <c r="G575" s="235">
        <f>'Start-Up'!R25</f>
        <v>0</v>
      </c>
      <c r="H575" s="241">
        <f t="shared" si="17"/>
        <v>0</v>
      </c>
      <c r="I575" s="570"/>
    </row>
    <row r="576" spans="1:9" ht="12.75">
      <c r="A576" s="228"/>
      <c r="B576" s="567">
        <f t="shared" si="16"/>
      </c>
      <c r="C576" s="235" t="s">
        <v>331</v>
      </c>
      <c r="D576" s="235">
        <v>1</v>
      </c>
      <c r="E576" s="485">
        <v>23</v>
      </c>
      <c r="F576" s="397" t="s">
        <v>193</v>
      </c>
      <c r="G576" s="235">
        <f>'Start-Up'!R26</f>
        <v>0</v>
      </c>
      <c r="H576" s="241">
        <f t="shared" si="17"/>
        <v>0</v>
      </c>
      <c r="I576" s="570"/>
    </row>
    <row r="577" spans="1:9" ht="12.75">
      <c r="A577" s="228"/>
      <c r="B577" s="567">
        <f t="shared" si="16"/>
      </c>
      <c r="C577" s="235" t="s">
        <v>331</v>
      </c>
      <c r="D577" s="235">
        <v>1</v>
      </c>
      <c r="E577" s="485">
        <v>23</v>
      </c>
      <c r="F577" s="397" t="s">
        <v>193</v>
      </c>
      <c r="G577" s="235">
        <f>'Start-Up'!R27</f>
        <v>0</v>
      </c>
      <c r="H577" s="241">
        <f t="shared" si="17"/>
        <v>0</v>
      </c>
      <c r="I577" s="570"/>
    </row>
    <row r="578" spans="1:9" ht="12.75">
      <c r="A578" s="228"/>
      <c r="B578" s="567">
        <f t="shared" si="16"/>
      </c>
      <c r="C578" s="235" t="s">
        <v>331</v>
      </c>
      <c r="D578" s="235">
        <v>1</v>
      </c>
      <c r="E578" s="485">
        <v>23</v>
      </c>
      <c r="F578" s="397" t="s">
        <v>193</v>
      </c>
      <c r="G578" s="235">
        <f>'Start-Up'!R28</f>
        <v>0</v>
      </c>
      <c r="H578" s="241">
        <f t="shared" si="17"/>
        <v>0</v>
      </c>
      <c r="I578" s="570"/>
    </row>
    <row r="579" spans="1:9" ht="13.5" thickBot="1">
      <c r="A579" s="229" t="s">
        <v>407</v>
      </c>
      <c r="B579" s="568">
        <f t="shared" si="16"/>
      </c>
      <c r="C579" s="236" t="s">
        <v>331</v>
      </c>
      <c r="D579" s="236">
        <v>1</v>
      </c>
      <c r="E579" s="486">
        <v>23</v>
      </c>
      <c r="F579" s="398" t="s">
        <v>193</v>
      </c>
      <c r="G579" s="236">
        <f>'Start-Up'!R29</f>
        <v>0</v>
      </c>
      <c r="H579" s="242">
        <f t="shared" si="17"/>
        <v>0</v>
      </c>
      <c r="I579" s="571"/>
    </row>
    <row r="580" spans="1:9" ht="12.75">
      <c r="A580" s="229" t="s">
        <v>409</v>
      </c>
      <c r="B580" s="566">
        <f t="shared" si="16"/>
      </c>
      <c r="C580" s="234" t="s">
        <v>331</v>
      </c>
      <c r="D580" s="234">
        <v>1</v>
      </c>
      <c r="E580" s="484">
        <v>24</v>
      </c>
      <c r="F580" s="234">
        <f>'Start-Up'!S4</f>
        <v>0</v>
      </c>
      <c r="G580" s="396">
        <v>0</v>
      </c>
      <c r="H580" s="243">
        <f t="shared" si="17"/>
        <v>0</v>
      </c>
      <c r="I580" s="569"/>
    </row>
    <row r="581" spans="1:9" ht="12.75">
      <c r="A581" s="228"/>
      <c r="B581" s="567">
        <f t="shared" si="16"/>
      </c>
      <c r="C581" s="235" t="s">
        <v>331</v>
      </c>
      <c r="D581" s="235">
        <v>1</v>
      </c>
      <c r="E581" s="485">
        <v>24</v>
      </c>
      <c r="F581" s="235">
        <f>'Start-Up'!S5</f>
        <v>0</v>
      </c>
      <c r="G581" s="397">
        <v>0</v>
      </c>
      <c r="H581" s="241">
        <f t="shared" si="17"/>
        <v>0</v>
      </c>
      <c r="I581" s="570"/>
    </row>
    <row r="582" spans="1:9" ht="12.75">
      <c r="A582" s="228"/>
      <c r="B582" s="567">
        <f t="shared" si="16"/>
      </c>
      <c r="C582" s="235" t="s">
        <v>331</v>
      </c>
      <c r="D582" s="235">
        <v>1</v>
      </c>
      <c r="E582" s="485">
        <v>24</v>
      </c>
      <c r="F582" s="235">
        <f>'Start-Up'!S6</f>
        <v>0</v>
      </c>
      <c r="G582" s="397">
        <v>0</v>
      </c>
      <c r="H582" s="241">
        <f t="shared" si="17"/>
        <v>0</v>
      </c>
      <c r="I582" s="570"/>
    </row>
    <row r="583" spans="1:9" ht="12.75">
      <c r="A583" s="228"/>
      <c r="B583" s="567">
        <f t="shared" si="16"/>
      </c>
      <c r="C583" s="235" t="s">
        <v>331</v>
      </c>
      <c r="D583" s="235">
        <v>1</v>
      </c>
      <c r="E583" s="485">
        <v>24</v>
      </c>
      <c r="F583" s="235">
        <f>'Start-Up'!S7</f>
        <v>0</v>
      </c>
      <c r="G583" s="397">
        <v>0</v>
      </c>
      <c r="H583" s="241">
        <f t="shared" si="17"/>
        <v>0</v>
      </c>
      <c r="I583" s="570"/>
    </row>
    <row r="584" spans="1:9" ht="12.75">
      <c r="A584" s="228"/>
      <c r="B584" s="567">
        <f t="shared" si="16"/>
      </c>
      <c r="C584" s="235" t="s">
        <v>331</v>
      </c>
      <c r="D584" s="235">
        <v>1</v>
      </c>
      <c r="E584" s="485">
        <v>24</v>
      </c>
      <c r="F584" s="235">
        <f>'Start-Up'!S8</f>
        <v>0</v>
      </c>
      <c r="G584" s="397">
        <v>0</v>
      </c>
      <c r="H584" s="241">
        <f t="shared" si="17"/>
        <v>0</v>
      </c>
      <c r="I584" s="570"/>
    </row>
    <row r="585" spans="1:9" ht="12.75">
      <c r="A585" s="228"/>
      <c r="B585" s="567">
        <f t="shared" si="16"/>
      </c>
      <c r="C585" s="235" t="s">
        <v>331</v>
      </c>
      <c r="D585" s="235">
        <v>1</v>
      </c>
      <c r="E585" s="485">
        <v>24</v>
      </c>
      <c r="F585" s="235">
        <f>'Start-Up'!S9</f>
        <v>0</v>
      </c>
      <c r="G585" s="397">
        <v>0</v>
      </c>
      <c r="H585" s="241">
        <f t="shared" si="17"/>
        <v>0</v>
      </c>
      <c r="I585" s="570"/>
    </row>
    <row r="586" spans="1:9" ht="12.75">
      <c r="A586" s="228"/>
      <c r="B586" s="567">
        <f t="shared" si="16"/>
      </c>
      <c r="C586" s="235" t="s">
        <v>331</v>
      </c>
      <c r="D586" s="235">
        <v>1</v>
      </c>
      <c r="E586" s="485">
        <v>24</v>
      </c>
      <c r="F586" s="235">
        <f>'Start-Up'!S10</f>
        <v>0</v>
      </c>
      <c r="G586" s="397">
        <v>0</v>
      </c>
      <c r="H586" s="241">
        <f t="shared" si="17"/>
        <v>0</v>
      </c>
      <c r="I586" s="570"/>
    </row>
    <row r="587" spans="1:9" ht="12.75">
      <c r="A587" s="228"/>
      <c r="B587" s="567">
        <f t="shared" si="16"/>
      </c>
      <c r="C587" s="235" t="s">
        <v>331</v>
      </c>
      <c r="D587" s="235">
        <v>1</v>
      </c>
      <c r="E587" s="485">
        <v>24</v>
      </c>
      <c r="F587" s="235">
        <f>'Start-Up'!S11</f>
        <v>0</v>
      </c>
      <c r="G587" s="397">
        <v>0</v>
      </c>
      <c r="H587" s="241">
        <f t="shared" si="17"/>
        <v>0</v>
      </c>
      <c r="I587" s="570"/>
    </row>
    <row r="588" spans="1:9" ht="12.75">
      <c r="A588" s="228"/>
      <c r="B588" s="567">
        <f t="shared" si="16"/>
      </c>
      <c r="C588" s="235" t="s">
        <v>331</v>
      </c>
      <c r="D588" s="235">
        <v>1</v>
      </c>
      <c r="E588" s="485">
        <v>24</v>
      </c>
      <c r="F588" s="235">
        <f>'Start-Up'!S12</f>
        <v>0</v>
      </c>
      <c r="G588" s="397">
        <v>0</v>
      </c>
      <c r="H588" s="241">
        <f t="shared" si="17"/>
        <v>0</v>
      </c>
      <c r="I588" s="570"/>
    </row>
    <row r="589" spans="1:9" ht="12.75">
      <c r="A589" s="228"/>
      <c r="B589" s="567">
        <f t="shared" si="16"/>
      </c>
      <c r="C589" s="235" t="s">
        <v>331</v>
      </c>
      <c r="D589" s="235">
        <v>1</v>
      </c>
      <c r="E589" s="485">
        <v>24</v>
      </c>
      <c r="F589" s="235">
        <f>'Start-Up'!S13</f>
        <v>0</v>
      </c>
      <c r="G589" s="397">
        <v>0</v>
      </c>
      <c r="H589" s="241">
        <f t="shared" si="17"/>
        <v>0</v>
      </c>
      <c r="I589" s="570"/>
    </row>
    <row r="590" spans="1:9" ht="12.75">
      <c r="A590" s="228"/>
      <c r="B590" s="567">
        <f t="shared" si="16"/>
      </c>
      <c r="C590" s="235" t="s">
        <v>331</v>
      </c>
      <c r="D590" s="235">
        <v>1</v>
      </c>
      <c r="E590" s="485">
        <v>24</v>
      </c>
      <c r="F590" s="235">
        <f>'Start-Up'!S14</f>
        <v>0</v>
      </c>
      <c r="G590" s="397">
        <v>0</v>
      </c>
      <c r="H590" s="241">
        <f t="shared" si="17"/>
        <v>0</v>
      </c>
      <c r="I590" s="570"/>
    </row>
    <row r="591" spans="1:9" ht="12.75">
      <c r="A591" s="228"/>
      <c r="B591" s="567">
        <f t="shared" si="16"/>
      </c>
      <c r="C591" s="235" t="s">
        <v>331</v>
      </c>
      <c r="D591" s="235">
        <v>1</v>
      </c>
      <c r="E591" s="485">
        <v>24</v>
      </c>
      <c r="F591" s="235">
        <f>'Start-Up'!S15</f>
        <v>0</v>
      </c>
      <c r="G591" s="397">
        <v>0</v>
      </c>
      <c r="H591" s="241">
        <f t="shared" si="17"/>
        <v>0</v>
      </c>
      <c r="I591" s="570"/>
    </row>
    <row r="592" spans="1:9" ht="12.75">
      <c r="A592" s="228"/>
      <c r="B592" s="567">
        <f t="shared" si="16"/>
      </c>
      <c r="C592" s="235" t="s">
        <v>331</v>
      </c>
      <c r="D592" s="235">
        <v>1</v>
      </c>
      <c r="E592" s="485">
        <v>24</v>
      </c>
      <c r="F592" s="235">
        <f>'Start-Up'!S16</f>
        <v>0</v>
      </c>
      <c r="G592" s="397">
        <v>0</v>
      </c>
      <c r="H592" s="241">
        <f t="shared" si="17"/>
        <v>0</v>
      </c>
      <c r="I592" s="570"/>
    </row>
    <row r="593" spans="1:9" ht="12.75">
      <c r="A593" s="228"/>
      <c r="B593" s="567">
        <f t="shared" si="16"/>
      </c>
      <c r="C593" s="235" t="s">
        <v>331</v>
      </c>
      <c r="D593" s="235">
        <v>1</v>
      </c>
      <c r="E593" s="485">
        <v>24</v>
      </c>
      <c r="F593" s="235">
        <f>'Start-Up'!S17</f>
        <v>0</v>
      </c>
      <c r="G593" s="397">
        <v>0</v>
      </c>
      <c r="H593" s="241">
        <f t="shared" si="17"/>
        <v>0</v>
      </c>
      <c r="I593" s="570"/>
    </row>
    <row r="594" spans="1:9" ht="12.75">
      <c r="A594" s="228"/>
      <c r="B594" s="567">
        <f t="shared" si="16"/>
      </c>
      <c r="C594" s="235" t="s">
        <v>331</v>
      </c>
      <c r="D594" s="235">
        <v>1</v>
      </c>
      <c r="E594" s="485">
        <v>24</v>
      </c>
      <c r="F594" s="235">
        <f>'Start-Up'!S18</f>
        <v>0</v>
      </c>
      <c r="G594" s="397">
        <v>0</v>
      </c>
      <c r="H594" s="241">
        <f t="shared" si="17"/>
        <v>0</v>
      </c>
      <c r="I594" s="570"/>
    </row>
    <row r="595" spans="1:9" ht="12.75">
      <c r="A595" s="228"/>
      <c r="B595" s="567">
        <f t="shared" si="16"/>
      </c>
      <c r="C595" s="235" t="s">
        <v>331</v>
      </c>
      <c r="D595" s="235">
        <v>1</v>
      </c>
      <c r="E595" s="485">
        <v>24</v>
      </c>
      <c r="F595" s="235">
        <f>'Start-Up'!S19</f>
        <v>0</v>
      </c>
      <c r="G595" s="397">
        <v>0</v>
      </c>
      <c r="H595" s="241">
        <f t="shared" si="17"/>
        <v>0</v>
      </c>
      <c r="I595" s="570"/>
    </row>
    <row r="596" spans="1:9" ht="12.75">
      <c r="A596" s="228"/>
      <c r="B596" s="567">
        <f t="shared" si="16"/>
      </c>
      <c r="C596" s="235" t="s">
        <v>331</v>
      </c>
      <c r="D596" s="235">
        <v>1</v>
      </c>
      <c r="E596" s="485">
        <v>24</v>
      </c>
      <c r="F596" s="235">
        <f>'Start-Up'!S20</f>
        <v>0</v>
      </c>
      <c r="G596" s="397">
        <v>0</v>
      </c>
      <c r="H596" s="241">
        <f t="shared" si="17"/>
        <v>0</v>
      </c>
      <c r="I596" s="570"/>
    </row>
    <row r="597" spans="1:9" ht="12.75">
      <c r="A597" s="228"/>
      <c r="B597" s="567">
        <f t="shared" si="16"/>
      </c>
      <c r="C597" s="235" t="s">
        <v>331</v>
      </c>
      <c r="D597" s="235">
        <v>1</v>
      </c>
      <c r="E597" s="485">
        <v>24</v>
      </c>
      <c r="F597" s="235">
        <f>'Start-Up'!S21</f>
        <v>0</v>
      </c>
      <c r="G597" s="397">
        <v>0</v>
      </c>
      <c r="H597" s="241">
        <f t="shared" si="17"/>
        <v>0</v>
      </c>
      <c r="I597" s="570"/>
    </row>
    <row r="598" spans="1:9" ht="12.75">
      <c r="A598" s="228"/>
      <c r="B598" s="567">
        <f t="shared" si="16"/>
      </c>
      <c r="C598" s="235" t="s">
        <v>331</v>
      </c>
      <c r="D598" s="235">
        <v>1</v>
      </c>
      <c r="E598" s="485">
        <v>24</v>
      </c>
      <c r="F598" s="235">
        <f>'Start-Up'!S22</f>
        <v>0</v>
      </c>
      <c r="G598" s="397">
        <v>0</v>
      </c>
      <c r="H598" s="241">
        <f t="shared" si="17"/>
        <v>0</v>
      </c>
      <c r="I598" s="570"/>
    </row>
    <row r="599" spans="1:9" ht="12.75">
      <c r="A599" s="228"/>
      <c r="B599" s="567">
        <f t="shared" si="16"/>
      </c>
      <c r="C599" s="235" t="s">
        <v>331</v>
      </c>
      <c r="D599" s="235">
        <v>1</v>
      </c>
      <c r="E599" s="485">
        <v>24</v>
      </c>
      <c r="F599" s="235">
        <f>'Start-Up'!S23</f>
        <v>0</v>
      </c>
      <c r="G599" s="397">
        <v>0</v>
      </c>
      <c r="H599" s="241">
        <f t="shared" si="17"/>
        <v>0</v>
      </c>
      <c r="I599" s="570"/>
    </row>
    <row r="600" spans="1:9" ht="12.75">
      <c r="A600" s="228"/>
      <c r="B600" s="567">
        <f t="shared" si="16"/>
      </c>
      <c r="C600" s="235" t="s">
        <v>331</v>
      </c>
      <c r="D600" s="235">
        <v>1</v>
      </c>
      <c r="E600" s="485">
        <v>24</v>
      </c>
      <c r="F600" s="235">
        <f>'Start-Up'!S24</f>
        <v>0</v>
      </c>
      <c r="G600" s="397">
        <v>0</v>
      </c>
      <c r="H600" s="241">
        <f t="shared" si="17"/>
        <v>0</v>
      </c>
      <c r="I600" s="570"/>
    </row>
    <row r="601" spans="1:9" ht="12.75">
      <c r="A601" s="228"/>
      <c r="B601" s="567">
        <f t="shared" si="16"/>
      </c>
      <c r="C601" s="235" t="s">
        <v>331</v>
      </c>
      <c r="D601" s="235">
        <v>1</v>
      </c>
      <c r="E601" s="485">
        <v>24</v>
      </c>
      <c r="F601" s="235">
        <f>'Start-Up'!S25</f>
        <v>0</v>
      </c>
      <c r="G601" s="397">
        <v>0</v>
      </c>
      <c r="H601" s="241">
        <f t="shared" si="17"/>
        <v>0</v>
      </c>
      <c r="I601" s="570"/>
    </row>
    <row r="602" spans="1:9" ht="12.75">
      <c r="A602" s="228"/>
      <c r="B602" s="567">
        <f t="shared" si="16"/>
      </c>
      <c r="C602" s="235" t="s">
        <v>331</v>
      </c>
      <c r="D602" s="235">
        <v>1</v>
      </c>
      <c r="E602" s="485">
        <v>24</v>
      </c>
      <c r="F602" s="235">
        <f>'Start-Up'!S26</f>
        <v>0</v>
      </c>
      <c r="G602" s="397">
        <v>0</v>
      </c>
      <c r="H602" s="241">
        <f t="shared" si="17"/>
        <v>0</v>
      </c>
      <c r="I602" s="570"/>
    </row>
    <row r="603" spans="1:9" ht="12.75">
      <c r="A603" s="228"/>
      <c r="B603" s="567">
        <f t="shared" si="16"/>
      </c>
      <c r="C603" s="235" t="s">
        <v>331</v>
      </c>
      <c r="D603" s="235">
        <v>1</v>
      </c>
      <c r="E603" s="485">
        <v>24</v>
      </c>
      <c r="F603" s="235">
        <f>'Start-Up'!S27</f>
        <v>0</v>
      </c>
      <c r="G603" s="397">
        <v>0</v>
      </c>
      <c r="H603" s="241">
        <f t="shared" si="17"/>
        <v>0</v>
      </c>
      <c r="I603" s="570"/>
    </row>
    <row r="604" spans="1:9" ht="12.75">
      <c r="A604" s="228"/>
      <c r="B604" s="567">
        <f t="shared" si="16"/>
      </c>
      <c r="C604" s="235" t="s">
        <v>331</v>
      </c>
      <c r="D604" s="235">
        <v>1</v>
      </c>
      <c r="E604" s="485">
        <v>24</v>
      </c>
      <c r="F604" s="235">
        <f>'Start-Up'!S28</f>
        <v>0</v>
      </c>
      <c r="G604" s="397">
        <v>0</v>
      </c>
      <c r="H604" s="241">
        <f t="shared" si="17"/>
        <v>0</v>
      </c>
      <c r="I604" s="570"/>
    </row>
    <row r="605" spans="1:9" ht="13.5" thickBot="1">
      <c r="A605" s="229" t="s">
        <v>410</v>
      </c>
      <c r="B605" s="568">
        <f t="shared" si="16"/>
      </c>
      <c r="C605" s="236" t="s">
        <v>331</v>
      </c>
      <c r="D605" s="236">
        <v>1</v>
      </c>
      <c r="E605" s="486">
        <v>24</v>
      </c>
      <c r="F605" s="236">
        <f>'Start-Up'!S29</f>
        <v>0</v>
      </c>
      <c r="G605" s="398">
        <v>0</v>
      </c>
      <c r="H605" s="242">
        <f t="shared" si="17"/>
        <v>0</v>
      </c>
      <c r="I605" s="571"/>
    </row>
    <row r="606" spans="1:11" ht="12.75">
      <c r="A606" s="229" t="s">
        <v>411</v>
      </c>
      <c r="B606" s="566">
        <f t="shared" si="16"/>
      </c>
      <c r="C606" s="234" t="s">
        <v>331</v>
      </c>
      <c r="D606" s="234">
        <v>1</v>
      </c>
      <c r="E606" s="484">
        <v>25</v>
      </c>
      <c r="F606" s="234" t="str">
        <f>IF('Start-Up'!T4=""," ",'Start-Up'!T4)</f>
        <v> </v>
      </c>
      <c r="G606" s="396">
        <v>0</v>
      </c>
      <c r="H606" s="243">
        <f t="shared" si="17"/>
        <v>0</v>
      </c>
      <c r="I606" s="569"/>
      <c r="K606" s="102"/>
    </row>
    <row r="607" spans="1:9" ht="12.75">
      <c r="A607" s="228"/>
      <c r="B607" s="567">
        <f t="shared" si="16"/>
      </c>
      <c r="C607" s="235" t="s">
        <v>331</v>
      </c>
      <c r="D607" s="235">
        <v>1</v>
      </c>
      <c r="E607" s="485">
        <v>25</v>
      </c>
      <c r="F607" s="235" t="str">
        <f>IF('Start-Up'!T5=""," ",'Start-Up'!T5)</f>
        <v> </v>
      </c>
      <c r="G607" s="397">
        <v>0</v>
      </c>
      <c r="H607" s="241">
        <f t="shared" si="17"/>
        <v>0</v>
      </c>
      <c r="I607" s="570"/>
    </row>
    <row r="608" spans="1:9" ht="12.75">
      <c r="A608" s="228"/>
      <c r="B608" s="567">
        <f t="shared" si="16"/>
      </c>
      <c r="C608" s="235" t="s">
        <v>331</v>
      </c>
      <c r="D608" s="235">
        <v>1</v>
      </c>
      <c r="E608" s="485">
        <v>25</v>
      </c>
      <c r="F608" s="235" t="str">
        <f>IF('Start-Up'!T6=""," ",'Start-Up'!T6)</f>
        <v> </v>
      </c>
      <c r="G608" s="397">
        <v>0</v>
      </c>
      <c r="H608" s="241">
        <f t="shared" si="17"/>
        <v>0</v>
      </c>
      <c r="I608" s="570"/>
    </row>
    <row r="609" spans="1:9" ht="12.75">
      <c r="A609" s="228"/>
      <c r="B609" s="567">
        <f t="shared" si="16"/>
      </c>
      <c r="C609" s="235" t="s">
        <v>331</v>
      </c>
      <c r="D609" s="235">
        <v>1</v>
      </c>
      <c r="E609" s="485">
        <v>25</v>
      </c>
      <c r="F609" s="235" t="str">
        <f>IF('Start-Up'!T7=""," ",'Start-Up'!T7)</f>
        <v> </v>
      </c>
      <c r="G609" s="397">
        <v>0</v>
      </c>
      <c r="H609" s="241">
        <f t="shared" si="17"/>
        <v>0</v>
      </c>
      <c r="I609" s="570"/>
    </row>
    <row r="610" spans="1:9" ht="12.75">
      <c r="A610" s="228"/>
      <c r="B610" s="567">
        <f t="shared" si="16"/>
      </c>
      <c r="C610" s="235" t="s">
        <v>331</v>
      </c>
      <c r="D610" s="235">
        <v>1</v>
      </c>
      <c r="E610" s="485">
        <v>25</v>
      </c>
      <c r="F610" s="235" t="str">
        <f>IF('Start-Up'!T8=""," ",'Start-Up'!T8)</f>
        <v> </v>
      </c>
      <c r="G610" s="397">
        <v>0</v>
      </c>
      <c r="H610" s="241">
        <f t="shared" si="17"/>
        <v>0</v>
      </c>
      <c r="I610" s="570"/>
    </row>
    <row r="611" spans="1:9" ht="12.75">
      <c r="A611" s="228"/>
      <c r="B611" s="567">
        <f aca="true" t="shared" si="18" ref="B611:B631">B585</f>
      </c>
      <c r="C611" s="235" t="s">
        <v>331</v>
      </c>
      <c r="D611" s="235">
        <v>1</v>
      </c>
      <c r="E611" s="485">
        <v>25</v>
      </c>
      <c r="F611" s="235" t="str">
        <f>IF('Start-Up'!T9=""," ",'Start-Up'!T9)</f>
        <v> </v>
      </c>
      <c r="G611" s="397">
        <v>0</v>
      </c>
      <c r="H611" s="241">
        <f aca="true" t="shared" si="19" ref="H611:H631">H585</f>
        <v>0</v>
      </c>
      <c r="I611" s="570"/>
    </row>
    <row r="612" spans="1:9" ht="12.75">
      <c r="A612" s="228"/>
      <c r="B612" s="567">
        <f t="shared" si="18"/>
      </c>
      <c r="C612" s="235" t="s">
        <v>331</v>
      </c>
      <c r="D612" s="235">
        <v>1</v>
      </c>
      <c r="E612" s="485">
        <v>25</v>
      </c>
      <c r="F612" s="235" t="str">
        <f>IF('Start-Up'!T10=""," ",'Start-Up'!T10)</f>
        <v> </v>
      </c>
      <c r="G612" s="397">
        <v>0</v>
      </c>
      <c r="H612" s="241">
        <f t="shared" si="19"/>
        <v>0</v>
      </c>
      <c r="I612" s="570"/>
    </row>
    <row r="613" spans="1:9" ht="12.75">
      <c r="A613" s="228"/>
      <c r="B613" s="567">
        <f t="shared" si="18"/>
      </c>
      <c r="C613" s="235" t="s">
        <v>331</v>
      </c>
      <c r="D613" s="235">
        <v>1</v>
      </c>
      <c r="E613" s="485">
        <v>25</v>
      </c>
      <c r="F613" s="235" t="str">
        <f>IF('Start-Up'!T11=""," ",'Start-Up'!T11)</f>
        <v> </v>
      </c>
      <c r="G613" s="397">
        <v>0</v>
      </c>
      <c r="H613" s="241">
        <f t="shared" si="19"/>
        <v>0</v>
      </c>
      <c r="I613" s="570"/>
    </row>
    <row r="614" spans="1:9" ht="12.75">
      <c r="A614" s="228"/>
      <c r="B614" s="567">
        <f t="shared" si="18"/>
      </c>
      <c r="C614" s="235" t="s">
        <v>331</v>
      </c>
      <c r="D614" s="235">
        <v>1</v>
      </c>
      <c r="E614" s="485">
        <v>25</v>
      </c>
      <c r="F614" s="235" t="str">
        <f>IF('Start-Up'!T12=""," ",'Start-Up'!T12)</f>
        <v> </v>
      </c>
      <c r="G614" s="397">
        <v>0</v>
      </c>
      <c r="H614" s="241">
        <f t="shared" si="19"/>
        <v>0</v>
      </c>
      <c r="I614" s="570"/>
    </row>
    <row r="615" spans="1:9" ht="12.75">
      <c r="A615" s="228"/>
      <c r="B615" s="567">
        <f t="shared" si="18"/>
      </c>
      <c r="C615" s="235" t="s">
        <v>331</v>
      </c>
      <c r="D615" s="235">
        <v>1</v>
      </c>
      <c r="E615" s="485">
        <v>25</v>
      </c>
      <c r="F615" s="235" t="str">
        <f>IF('Start-Up'!T13=""," ",'Start-Up'!T13)</f>
        <v> </v>
      </c>
      <c r="G615" s="397">
        <v>0</v>
      </c>
      <c r="H615" s="241">
        <f t="shared" si="19"/>
        <v>0</v>
      </c>
      <c r="I615" s="570"/>
    </row>
    <row r="616" spans="1:9" ht="12.75">
      <c r="A616" s="228"/>
      <c r="B616" s="567">
        <f t="shared" si="18"/>
      </c>
      <c r="C616" s="235" t="s">
        <v>331</v>
      </c>
      <c r="D616" s="235">
        <v>1</v>
      </c>
      <c r="E616" s="485">
        <v>25</v>
      </c>
      <c r="F616" s="235" t="str">
        <f>IF('Start-Up'!T14=""," ",'Start-Up'!T14)</f>
        <v> </v>
      </c>
      <c r="G616" s="397">
        <v>0</v>
      </c>
      <c r="H616" s="241">
        <f t="shared" si="19"/>
        <v>0</v>
      </c>
      <c r="I616" s="570"/>
    </row>
    <row r="617" spans="1:9" ht="12.75">
      <c r="A617" s="228"/>
      <c r="B617" s="567">
        <f t="shared" si="18"/>
      </c>
      <c r="C617" s="235" t="s">
        <v>331</v>
      </c>
      <c r="D617" s="235">
        <v>1</v>
      </c>
      <c r="E617" s="485">
        <v>25</v>
      </c>
      <c r="F617" s="235" t="str">
        <f>IF('Start-Up'!T15=""," ",'Start-Up'!T15)</f>
        <v> </v>
      </c>
      <c r="G617" s="397">
        <v>0</v>
      </c>
      <c r="H617" s="241">
        <f t="shared" si="19"/>
        <v>0</v>
      </c>
      <c r="I617" s="570"/>
    </row>
    <row r="618" spans="1:9" ht="12.75">
      <c r="A618" s="228"/>
      <c r="B618" s="567">
        <f t="shared" si="18"/>
      </c>
      <c r="C618" s="235" t="s">
        <v>331</v>
      </c>
      <c r="D618" s="235">
        <v>1</v>
      </c>
      <c r="E618" s="485">
        <v>25</v>
      </c>
      <c r="F618" s="235" t="str">
        <f>IF('Start-Up'!T16=""," ",'Start-Up'!T16)</f>
        <v> </v>
      </c>
      <c r="G618" s="397">
        <v>0</v>
      </c>
      <c r="H618" s="241">
        <f t="shared" si="19"/>
        <v>0</v>
      </c>
      <c r="I618" s="570"/>
    </row>
    <row r="619" spans="1:9" ht="12.75">
      <c r="A619" s="228"/>
      <c r="B619" s="567">
        <f t="shared" si="18"/>
      </c>
      <c r="C619" s="235" t="s">
        <v>331</v>
      </c>
      <c r="D619" s="235">
        <v>1</v>
      </c>
      <c r="E619" s="485">
        <v>25</v>
      </c>
      <c r="F619" s="235" t="str">
        <f>IF('Start-Up'!T17=""," ",'Start-Up'!T17)</f>
        <v> </v>
      </c>
      <c r="G619" s="397">
        <v>0</v>
      </c>
      <c r="H619" s="241">
        <f t="shared" si="19"/>
        <v>0</v>
      </c>
      <c r="I619" s="570"/>
    </row>
    <row r="620" spans="1:9" ht="12.75">
      <c r="A620" s="228"/>
      <c r="B620" s="567">
        <f t="shared" si="18"/>
      </c>
      <c r="C620" s="235" t="s">
        <v>331</v>
      </c>
      <c r="D620" s="235">
        <v>1</v>
      </c>
      <c r="E620" s="485">
        <v>25</v>
      </c>
      <c r="F620" s="235" t="str">
        <f>IF('Start-Up'!T18=""," ",'Start-Up'!T18)</f>
        <v> </v>
      </c>
      <c r="G620" s="397">
        <v>0</v>
      </c>
      <c r="H620" s="241">
        <f t="shared" si="19"/>
        <v>0</v>
      </c>
      <c r="I620" s="570"/>
    </row>
    <row r="621" spans="1:9" ht="12.75">
      <c r="A621" s="228"/>
      <c r="B621" s="567">
        <f t="shared" si="18"/>
      </c>
      <c r="C621" s="235" t="s">
        <v>331</v>
      </c>
      <c r="D621" s="235">
        <v>1</v>
      </c>
      <c r="E621" s="485">
        <v>25</v>
      </c>
      <c r="F621" s="235" t="str">
        <f>IF('Start-Up'!T19=""," ",'Start-Up'!T19)</f>
        <v> </v>
      </c>
      <c r="G621" s="397">
        <v>0</v>
      </c>
      <c r="H621" s="241">
        <f t="shared" si="19"/>
        <v>0</v>
      </c>
      <c r="I621" s="570"/>
    </row>
    <row r="622" spans="1:9" ht="12.75">
      <c r="A622" s="228"/>
      <c r="B622" s="567">
        <f t="shared" si="18"/>
      </c>
      <c r="C622" s="235" t="s">
        <v>331</v>
      </c>
      <c r="D622" s="235">
        <v>1</v>
      </c>
      <c r="E622" s="485">
        <v>25</v>
      </c>
      <c r="F622" s="235" t="str">
        <f>IF('Start-Up'!T20=""," ",'Start-Up'!T20)</f>
        <v> </v>
      </c>
      <c r="G622" s="397">
        <v>0</v>
      </c>
      <c r="H622" s="241">
        <f t="shared" si="19"/>
        <v>0</v>
      </c>
      <c r="I622" s="570"/>
    </row>
    <row r="623" spans="1:9" ht="12.75">
      <c r="A623" s="228"/>
      <c r="B623" s="567">
        <f t="shared" si="18"/>
      </c>
      <c r="C623" s="235" t="s">
        <v>331</v>
      </c>
      <c r="D623" s="235">
        <v>1</v>
      </c>
      <c r="E623" s="485">
        <v>25</v>
      </c>
      <c r="F623" s="235" t="str">
        <f>IF('Start-Up'!T21=""," ",'Start-Up'!T21)</f>
        <v> </v>
      </c>
      <c r="G623" s="397">
        <v>0</v>
      </c>
      <c r="H623" s="241">
        <f t="shared" si="19"/>
        <v>0</v>
      </c>
      <c r="I623" s="570"/>
    </row>
    <row r="624" spans="1:9" ht="12.75">
      <c r="A624" s="228"/>
      <c r="B624" s="567">
        <f t="shared" si="18"/>
      </c>
      <c r="C624" s="235" t="s">
        <v>331</v>
      </c>
      <c r="D624" s="235">
        <v>1</v>
      </c>
      <c r="E624" s="485">
        <v>25</v>
      </c>
      <c r="F624" s="235" t="str">
        <f>IF('Start-Up'!T22=""," ",'Start-Up'!T22)</f>
        <v> </v>
      </c>
      <c r="G624" s="397">
        <v>0</v>
      </c>
      <c r="H624" s="241">
        <f t="shared" si="19"/>
        <v>0</v>
      </c>
      <c r="I624" s="570"/>
    </row>
    <row r="625" spans="1:9" ht="12.75">
      <c r="A625" s="228"/>
      <c r="B625" s="567">
        <f t="shared" si="18"/>
      </c>
      <c r="C625" s="235" t="s">
        <v>331</v>
      </c>
      <c r="D625" s="235">
        <v>1</v>
      </c>
      <c r="E625" s="485">
        <v>25</v>
      </c>
      <c r="F625" s="235" t="str">
        <f>IF('Start-Up'!T23=""," ",'Start-Up'!T23)</f>
        <v> </v>
      </c>
      <c r="G625" s="397">
        <v>0</v>
      </c>
      <c r="H625" s="241">
        <f t="shared" si="19"/>
        <v>0</v>
      </c>
      <c r="I625" s="570"/>
    </row>
    <row r="626" spans="1:9" ht="12.75">
      <c r="A626" s="228"/>
      <c r="B626" s="567">
        <f t="shared" si="18"/>
      </c>
      <c r="C626" s="235" t="s">
        <v>331</v>
      </c>
      <c r="D626" s="235">
        <v>1</v>
      </c>
      <c r="E626" s="485">
        <v>25</v>
      </c>
      <c r="F626" s="235" t="str">
        <f>IF('Start-Up'!T24=""," ",'Start-Up'!T24)</f>
        <v> </v>
      </c>
      <c r="G626" s="397">
        <v>0</v>
      </c>
      <c r="H626" s="241">
        <f t="shared" si="19"/>
        <v>0</v>
      </c>
      <c r="I626" s="570"/>
    </row>
    <row r="627" spans="1:9" ht="12.75">
      <c r="A627" s="228"/>
      <c r="B627" s="567">
        <f t="shared" si="18"/>
      </c>
      <c r="C627" s="235" t="s">
        <v>331</v>
      </c>
      <c r="D627" s="235">
        <v>1</v>
      </c>
      <c r="E627" s="485">
        <v>25</v>
      </c>
      <c r="F627" s="235" t="str">
        <f>IF('Start-Up'!T25=""," ",'Start-Up'!T25)</f>
        <v> </v>
      </c>
      <c r="G627" s="397">
        <v>0</v>
      </c>
      <c r="H627" s="241">
        <f t="shared" si="19"/>
        <v>0</v>
      </c>
      <c r="I627" s="570"/>
    </row>
    <row r="628" spans="1:9" ht="12.75">
      <c r="A628" s="228"/>
      <c r="B628" s="567">
        <f t="shared" si="18"/>
      </c>
      <c r="C628" s="235" t="s">
        <v>331</v>
      </c>
      <c r="D628" s="235">
        <v>1</v>
      </c>
      <c r="E628" s="485">
        <v>25</v>
      </c>
      <c r="F628" s="235" t="str">
        <f>IF('Start-Up'!T26=""," ",'Start-Up'!T26)</f>
        <v> </v>
      </c>
      <c r="G628" s="397">
        <v>0</v>
      </c>
      <c r="H628" s="241">
        <f t="shared" si="19"/>
        <v>0</v>
      </c>
      <c r="I628" s="570"/>
    </row>
    <row r="629" spans="1:9" ht="12.75">
      <c r="A629" s="228"/>
      <c r="B629" s="567">
        <f t="shared" si="18"/>
      </c>
      <c r="C629" s="235" t="s">
        <v>331</v>
      </c>
      <c r="D629" s="235">
        <v>1</v>
      </c>
      <c r="E629" s="485">
        <v>25</v>
      </c>
      <c r="F629" s="235" t="str">
        <f>IF('Start-Up'!T27=""," ",'Start-Up'!T27)</f>
        <v> </v>
      </c>
      <c r="G629" s="397">
        <v>0</v>
      </c>
      <c r="H629" s="241">
        <f t="shared" si="19"/>
        <v>0</v>
      </c>
      <c r="I629" s="570"/>
    </row>
    <row r="630" spans="1:9" ht="12.75">
      <c r="A630" s="228"/>
      <c r="B630" s="567">
        <f t="shared" si="18"/>
      </c>
      <c r="C630" s="235" t="s">
        <v>331</v>
      </c>
      <c r="D630" s="235">
        <v>1</v>
      </c>
      <c r="E630" s="485">
        <v>25</v>
      </c>
      <c r="F630" s="235" t="str">
        <f>IF('Start-Up'!T28=""," ",'Start-Up'!T28)</f>
        <v> </v>
      </c>
      <c r="G630" s="397">
        <v>0</v>
      </c>
      <c r="H630" s="241">
        <f t="shared" si="19"/>
        <v>0</v>
      </c>
      <c r="I630" s="570"/>
    </row>
    <row r="631" spans="1:10" ht="13.5" thickBot="1">
      <c r="A631" s="231" t="s">
        <v>412</v>
      </c>
      <c r="B631" s="568">
        <f t="shared" si="18"/>
      </c>
      <c r="C631" s="236" t="s">
        <v>331</v>
      </c>
      <c r="D631" s="236">
        <v>1</v>
      </c>
      <c r="E631" s="486">
        <v>25</v>
      </c>
      <c r="F631" s="236" t="str">
        <f>IF('Start-Up'!T29=""," ",'Start-Up'!T29)</f>
        <v> </v>
      </c>
      <c r="G631" s="398">
        <v>0</v>
      </c>
      <c r="H631" s="242">
        <f t="shared" si="19"/>
        <v>0</v>
      </c>
      <c r="I631" s="571"/>
      <c r="J631" s="191"/>
    </row>
    <row r="632" spans="1:9" ht="12.75">
      <c r="A632" s="229" t="s">
        <v>633</v>
      </c>
      <c r="B632" s="566">
        <f>Early_Break!A4</f>
      </c>
      <c r="C632" s="234" t="s">
        <v>334</v>
      </c>
      <c r="D632" s="234">
        <v>1</v>
      </c>
      <c r="E632" s="484">
        <v>1</v>
      </c>
      <c r="F632" s="234" t="s">
        <v>193</v>
      </c>
      <c r="G632" s="396">
        <v>0</v>
      </c>
      <c r="H632" s="402">
        <f aca="true" t="shared" si="20" ref="H632:H650">H606</f>
        <v>0</v>
      </c>
      <c r="I632" s="569"/>
    </row>
    <row r="633" spans="1:9" ht="12.75">
      <c r="A633" s="228"/>
      <c r="B633" s="567">
        <f>Early_Break!A5</f>
      </c>
      <c r="C633" s="235" t="s">
        <v>334</v>
      </c>
      <c r="D633" s="235">
        <v>1</v>
      </c>
      <c r="E633" s="485">
        <v>1</v>
      </c>
      <c r="F633" s="235" t="s">
        <v>193</v>
      </c>
      <c r="G633" s="397">
        <v>0</v>
      </c>
      <c r="H633" s="241">
        <f t="shared" si="20"/>
        <v>0</v>
      </c>
      <c r="I633" s="570"/>
    </row>
    <row r="634" spans="1:9" ht="12.75">
      <c r="A634" s="228"/>
      <c r="B634" s="567">
        <f>Early_Break!A6</f>
      </c>
      <c r="C634" s="235" t="s">
        <v>334</v>
      </c>
      <c r="D634" s="235">
        <v>1</v>
      </c>
      <c r="E634" s="485">
        <v>1</v>
      </c>
      <c r="F634" s="235" t="s">
        <v>193</v>
      </c>
      <c r="G634" s="397">
        <v>0</v>
      </c>
      <c r="H634" s="241">
        <f t="shared" si="20"/>
        <v>0</v>
      </c>
      <c r="I634" s="570"/>
    </row>
    <row r="635" spans="1:9" ht="13.5" thickBot="1">
      <c r="A635" s="229" t="s">
        <v>634</v>
      </c>
      <c r="B635" s="568">
        <f>Early_Break!A7</f>
      </c>
      <c r="C635" s="236" t="s">
        <v>334</v>
      </c>
      <c r="D635" s="236">
        <v>1</v>
      </c>
      <c r="E635" s="486">
        <v>1</v>
      </c>
      <c r="F635" s="236" t="s">
        <v>193</v>
      </c>
      <c r="G635" s="398">
        <v>0</v>
      </c>
      <c r="H635" s="242">
        <f t="shared" si="20"/>
        <v>0</v>
      </c>
      <c r="I635" s="571"/>
    </row>
    <row r="636" spans="1:9" ht="12.75">
      <c r="A636" s="229" t="s">
        <v>732</v>
      </c>
      <c r="B636" s="566">
        <f>B632</f>
      </c>
      <c r="C636" s="234" t="s">
        <v>334</v>
      </c>
      <c r="D636" s="234">
        <v>1</v>
      </c>
      <c r="E636" s="484">
        <v>2</v>
      </c>
      <c r="F636" s="234" t="str">
        <f>IF(B636=""," ",IF(t_smpl!Z34="COMP","ISPC","OSPC"))</f>
        <v> </v>
      </c>
      <c r="G636" s="396">
        <v>0</v>
      </c>
      <c r="H636" s="402">
        <f t="shared" si="20"/>
        <v>0</v>
      </c>
      <c r="I636" s="569"/>
    </row>
    <row r="637" spans="1:9" ht="12.75">
      <c r="A637" s="228"/>
      <c r="B637" s="567">
        <f aca="true" t="shared" si="21" ref="B637:B700">B633</f>
      </c>
      <c r="C637" s="235" t="s">
        <v>334</v>
      </c>
      <c r="D637" s="235">
        <v>1</v>
      </c>
      <c r="E637" s="485">
        <v>2</v>
      </c>
      <c r="F637" s="235" t="str">
        <f>IF(B637=""," ",IF(t_smpl!Z35="COMP","ISPC","OSPC"))</f>
        <v> </v>
      </c>
      <c r="G637" s="397">
        <v>0</v>
      </c>
      <c r="H637" s="241">
        <f t="shared" si="20"/>
        <v>0</v>
      </c>
      <c r="I637" s="570"/>
    </row>
    <row r="638" spans="1:9" ht="12.75">
      <c r="A638" s="228"/>
      <c r="B638" s="567">
        <f t="shared" si="21"/>
      </c>
      <c r="C638" s="235" t="s">
        <v>334</v>
      </c>
      <c r="D638" s="235">
        <v>1</v>
      </c>
      <c r="E638" s="485">
        <v>2</v>
      </c>
      <c r="F638" s="235" t="str">
        <f>IF(B638=""," ",IF(t_smpl!Z36="COMP","ISPC","OSPC"))</f>
        <v> </v>
      </c>
      <c r="G638" s="397">
        <v>0</v>
      </c>
      <c r="H638" s="241">
        <f t="shared" si="20"/>
        <v>0</v>
      </c>
      <c r="I638" s="570"/>
    </row>
    <row r="639" spans="1:9" ht="13.5" thickBot="1">
      <c r="A639" s="229" t="s">
        <v>733</v>
      </c>
      <c r="B639" s="568">
        <f t="shared" si="21"/>
      </c>
      <c r="C639" s="236" t="s">
        <v>334</v>
      </c>
      <c r="D639" s="236">
        <v>1</v>
      </c>
      <c r="E639" s="486">
        <v>2</v>
      </c>
      <c r="F639" s="236" t="str">
        <f>IF(B639=""," ",IF(t_smpl!Z37="COMP","ISPC","OSPC"))</f>
        <v> </v>
      </c>
      <c r="G639" s="398">
        <v>0</v>
      </c>
      <c r="H639" s="242">
        <f t="shared" si="20"/>
        <v>0</v>
      </c>
      <c r="I639" s="571"/>
    </row>
    <row r="640" spans="1:9" ht="12.75">
      <c r="A640" s="229" t="s">
        <v>635</v>
      </c>
      <c r="B640" s="566">
        <f t="shared" si="21"/>
      </c>
      <c r="C640" s="234" t="s">
        <v>334</v>
      </c>
      <c r="D640" s="234">
        <v>1</v>
      </c>
      <c r="E640" s="484">
        <v>3</v>
      </c>
      <c r="F640" s="234" t="s">
        <v>193</v>
      </c>
      <c r="G640" s="396">
        <v>0</v>
      </c>
      <c r="H640" s="402">
        <f t="shared" si="20"/>
        <v>0</v>
      </c>
      <c r="I640" s="569"/>
    </row>
    <row r="641" spans="1:9" ht="12.75">
      <c r="A641" s="228"/>
      <c r="B641" s="567">
        <f t="shared" si="21"/>
      </c>
      <c r="C641" s="235" t="s">
        <v>334</v>
      </c>
      <c r="D641" s="235">
        <v>1</v>
      </c>
      <c r="E641" s="485">
        <v>3</v>
      </c>
      <c r="F641" s="235" t="s">
        <v>193</v>
      </c>
      <c r="G641" s="397">
        <v>0</v>
      </c>
      <c r="H641" s="241">
        <f t="shared" si="20"/>
        <v>0</v>
      </c>
      <c r="I641" s="570"/>
    </row>
    <row r="642" spans="1:9" ht="12.75">
      <c r="A642" s="228"/>
      <c r="B642" s="567">
        <f t="shared" si="21"/>
      </c>
      <c r="C642" s="235" t="s">
        <v>334</v>
      </c>
      <c r="D642" s="235">
        <v>1</v>
      </c>
      <c r="E642" s="485">
        <v>3</v>
      </c>
      <c r="F642" s="235" t="s">
        <v>193</v>
      </c>
      <c r="G642" s="397">
        <v>0</v>
      </c>
      <c r="H642" s="241">
        <f t="shared" si="20"/>
        <v>0</v>
      </c>
      <c r="I642" s="570"/>
    </row>
    <row r="643" spans="1:9" ht="13.5" thickBot="1">
      <c r="A643" s="229" t="s">
        <v>636</v>
      </c>
      <c r="B643" s="568">
        <f t="shared" si="21"/>
      </c>
      <c r="C643" s="236" t="s">
        <v>334</v>
      </c>
      <c r="D643" s="236">
        <v>1</v>
      </c>
      <c r="E643" s="486">
        <v>3</v>
      </c>
      <c r="F643" s="236" t="s">
        <v>193</v>
      </c>
      <c r="G643" s="398">
        <v>0</v>
      </c>
      <c r="H643" s="242">
        <f t="shared" si="20"/>
        <v>0</v>
      </c>
      <c r="I643" s="571"/>
    </row>
    <row r="644" spans="1:9" ht="12.75">
      <c r="A644" s="229" t="s">
        <v>637</v>
      </c>
      <c r="B644" s="566">
        <f t="shared" si="21"/>
      </c>
      <c r="C644" s="234" t="s">
        <v>334</v>
      </c>
      <c r="D644" s="234">
        <v>1</v>
      </c>
      <c r="E644" s="484">
        <v>4</v>
      </c>
      <c r="F644" s="396" t="s">
        <v>193</v>
      </c>
      <c r="G644" s="234">
        <v>0</v>
      </c>
      <c r="H644" s="402">
        <f t="shared" si="20"/>
        <v>0</v>
      </c>
      <c r="I644" s="569"/>
    </row>
    <row r="645" spans="1:9" ht="12.75">
      <c r="A645" s="228"/>
      <c r="B645" s="567">
        <f t="shared" si="21"/>
      </c>
      <c r="C645" s="235" t="s">
        <v>334</v>
      </c>
      <c r="D645" s="235">
        <v>1</v>
      </c>
      <c r="E645" s="485">
        <v>4</v>
      </c>
      <c r="F645" s="397" t="s">
        <v>193</v>
      </c>
      <c r="G645" s="235">
        <v>0</v>
      </c>
      <c r="H645" s="241">
        <f t="shared" si="20"/>
        <v>0</v>
      </c>
      <c r="I645" s="570"/>
    </row>
    <row r="646" spans="1:9" ht="12.75">
      <c r="A646" s="228"/>
      <c r="B646" s="567">
        <f t="shared" si="21"/>
      </c>
      <c r="C646" s="235" t="s">
        <v>334</v>
      </c>
      <c r="D646" s="235">
        <v>1</v>
      </c>
      <c r="E646" s="485">
        <v>4</v>
      </c>
      <c r="F646" s="397" t="s">
        <v>193</v>
      </c>
      <c r="G646" s="235">
        <v>0</v>
      </c>
      <c r="H646" s="241">
        <f t="shared" si="20"/>
        <v>0</v>
      </c>
      <c r="I646" s="570"/>
    </row>
    <row r="647" spans="1:9" ht="13.5" thickBot="1">
      <c r="A647" s="229" t="s">
        <v>638</v>
      </c>
      <c r="B647" s="568">
        <f t="shared" si="21"/>
      </c>
      <c r="C647" s="236" t="s">
        <v>334</v>
      </c>
      <c r="D647" s="236">
        <v>1</v>
      </c>
      <c r="E647" s="486">
        <v>4</v>
      </c>
      <c r="F647" s="398" t="s">
        <v>193</v>
      </c>
      <c r="G647" s="236">
        <v>0</v>
      </c>
      <c r="H647" s="242">
        <f t="shared" si="20"/>
        <v>0</v>
      </c>
      <c r="I647" s="571"/>
    </row>
    <row r="648" spans="1:9" ht="12.75">
      <c r="A648" s="229" t="s">
        <v>639</v>
      </c>
      <c r="B648" s="566">
        <f t="shared" si="21"/>
      </c>
      <c r="C648" s="234" t="s">
        <v>334</v>
      </c>
      <c r="D648" s="234">
        <v>1</v>
      </c>
      <c r="E648" s="484">
        <v>5</v>
      </c>
      <c r="F648" s="396" t="s">
        <v>193</v>
      </c>
      <c r="G648" s="234">
        <v>0</v>
      </c>
      <c r="H648" s="402">
        <f t="shared" si="20"/>
        <v>0</v>
      </c>
      <c r="I648" s="569"/>
    </row>
    <row r="649" spans="1:9" ht="12.75">
      <c r="A649" s="228"/>
      <c r="B649" s="567">
        <f t="shared" si="21"/>
      </c>
      <c r="C649" s="235" t="s">
        <v>334</v>
      </c>
      <c r="D649" s="235">
        <v>1</v>
      </c>
      <c r="E649" s="485">
        <v>5</v>
      </c>
      <c r="F649" s="397" t="s">
        <v>193</v>
      </c>
      <c r="G649" s="235">
        <v>0</v>
      </c>
      <c r="H649" s="241">
        <f t="shared" si="20"/>
        <v>0</v>
      </c>
      <c r="I649" s="570"/>
    </row>
    <row r="650" spans="1:9" ht="12.75">
      <c r="A650" s="228"/>
      <c r="B650" s="567">
        <f t="shared" si="21"/>
      </c>
      <c r="C650" s="235" t="s">
        <v>334</v>
      </c>
      <c r="D650" s="235">
        <v>1</v>
      </c>
      <c r="E650" s="485">
        <v>5</v>
      </c>
      <c r="F650" s="397" t="s">
        <v>193</v>
      </c>
      <c r="G650" s="235">
        <v>0</v>
      </c>
      <c r="H650" s="241">
        <f t="shared" si="20"/>
        <v>0</v>
      </c>
      <c r="I650" s="570"/>
    </row>
    <row r="651" spans="1:9" ht="13.5" thickBot="1">
      <c r="A651" s="229" t="s">
        <v>640</v>
      </c>
      <c r="B651" s="568">
        <f t="shared" si="21"/>
      </c>
      <c r="C651" s="236" t="s">
        <v>334</v>
      </c>
      <c r="D651" s="236">
        <v>1</v>
      </c>
      <c r="E651" s="486">
        <v>5</v>
      </c>
      <c r="F651" s="398" t="s">
        <v>193</v>
      </c>
      <c r="G651" s="236">
        <v>0</v>
      </c>
      <c r="H651" s="242">
        <f aca="true" t="shared" si="22" ref="H651:H714">H625</f>
        <v>0</v>
      </c>
      <c r="I651" s="571"/>
    </row>
    <row r="652" spans="1:9" ht="12.75">
      <c r="A652" s="229" t="s">
        <v>641</v>
      </c>
      <c r="B652" s="566">
        <f t="shared" si="21"/>
      </c>
      <c r="C652" s="234" t="s">
        <v>334</v>
      </c>
      <c r="D652" s="234">
        <v>1</v>
      </c>
      <c r="E652" s="484">
        <v>6</v>
      </c>
      <c r="F652" s="396" t="s">
        <v>193</v>
      </c>
      <c r="G652" s="234">
        <v>0</v>
      </c>
      <c r="H652" s="402">
        <f t="shared" si="22"/>
        <v>0</v>
      </c>
      <c r="I652" s="569"/>
    </row>
    <row r="653" spans="1:9" ht="12.75">
      <c r="A653" s="228"/>
      <c r="B653" s="567">
        <f t="shared" si="21"/>
      </c>
      <c r="C653" s="235" t="s">
        <v>334</v>
      </c>
      <c r="D653" s="235">
        <v>1</v>
      </c>
      <c r="E653" s="485">
        <v>6</v>
      </c>
      <c r="F653" s="397" t="s">
        <v>193</v>
      </c>
      <c r="G653" s="235">
        <v>0</v>
      </c>
      <c r="H653" s="241">
        <f t="shared" si="22"/>
        <v>0</v>
      </c>
      <c r="I653" s="570"/>
    </row>
    <row r="654" spans="1:9" ht="12.75">
      <c r="A654" s="228"/>
      <c r="B654" s="567">
        <f t="shared" si="21"/>
      </c>
      <c r="C654" s="235" t="s">
        <v>334</v>
      </c>
      <c r="D654" s="235">
        <v>1</v>
      </c>
      <c r="E654" s="485">
        <v>6</v>
      </c>
      <c r="F654" s="397" t="s">
        <v>193</v>
      </c>
      <c r="G654" s="235">
        <v>0</v>
      </c>
      <c r="H654" s="241">
        <f t="shared" si="22"/>
        <v>0</v>
      </c>
      <c r="I654" s="570"/>
    </row>
    <row r="655" spans="1:9" ht="13.5" thickBot="1">
      <c r="A655" s="229" t="s">
        <v>642</v>
      </c>
      <c r="B655" s="568">
        <f t="shared" si="21"/>
      </c>
      <c r="C655" s="236" t="s">
        <v>334</v>
      </c>
      <c r="D655" s="236">
        <v>1</v>
      </c>
      <c r="E655" s="486">
        <v>6</v>
      </c>
      <c r="F655" s="398" t="s">
        <v>193</v>
      </c>
      <c r="G655" s="236">
        <v>0</v>
      </c>
      <c r="H655" s="242">
        <f t="shared" si="22"/>
        <v>0</v>
      </c>
      <c r="I655" s="571"/>
    </row>
    <row r="656" spans="1:9" ht="12.75">
      <c r="A656" s="229" t="s">
        <v>643</v>
      </c>
      <c r="B656" s="566">
        <f t="shared" si="21"/>
      </c>
      <c r="C656" s="234" t="s">
        <v>334</v>
      </c>
      <c r="D656" s="234">
        <v>1</v>
      </c>
      <c r="E656" s="484">
        <v>7</v>
      </c>
      <c r="F656" s="396" t="s">
        <v>193</v>
      </c>
      <c r="G656" s="234">
        <v>0</v>
      </c>
      <c r="H656" s="402">
        <f t="shared" si="22"/>
        <v>0</v>
      </c>
      <c r="I656" s="569"/>
    </row>
    <row r="657" spans="1:9" ht="12.75">
      <c r="A657" s="228"/>
      <c r="B657" s="567">
        <f t="shared" si="21"/>
      </c>
      <c r="C657" s="235" t="s">
        <v>334</v>
      </c>
      <c r="D657" s="235">
        <v>1</v>
      </c>
      <c r="E657" s="485">
        <v>7</v>
      </c>
      <c r="F657" s="397" t="s">
        <v>193</v>
      </c>
      <c r="G657" s="235">
        <v>0</v>
      </c>
      <c r="H657" s="241">
        <f t="shared" si="22"/>
        <v>0</v>
      </c>
      <c r="I657" s="570"/>
    </row>
    <row r="658" spans="1:9" ht="12.75">
      <c r="A658" s="228"/>
      <c r="B658" s="567">
        <f t="shared" si="21"/>
      </c>
      <c r="C658" s="235" t="s">
        <v>334</v>
      </c>
      <c r="D658" s="235">
        <v>1</v>
      </c>
      <c r="E658" s="485">
        <v>7</v>
      </c>
      <c r="F658" s="397" t="s">
        <v>193</v>
      </c>
      <c r="G658" s="235">
        <v>0</v>
      </c>
      <c r="H658" s="241">
        <f t="shared" si="22"/>
        <v>0</v>
      </c>
      <c r="I658" s="570"/>
    </row>
    <row r="659" spans="1:9" ht="13.5" thickBot="1">
      <c r="A659" s="229" t="s">
        <v>644</v>
      </c>
      <c r="B659" s="568">
        <f t="shared" si="21"/>
      </c>
      <c r="C659" s="236" t="s">
        <v>334</v>
      </c>
      <c r="D659" s="236">
        <v>1</v>
      </c>
      <c r="E659" s="486">
        <v>7</v>
      </c>
      <c r="F659" s="398" t="s">
        <v>193</v>
      </c>
      <c r="G659" s="236">
        <v>0</v>
      </c>
      <c r="H659" s="242">
        <f t="shared" si="22"/>
        <v>0</v>
      </c>
      <c r="I659" s="571"/>
    </row>
    <row r="660" spans="1:9" ht="12.75">
      <c r="A660" s="229" t="s">
        <v>433</v>
      </c>
      <c r="B660" s="566">
        <f t="shared" si="21"/>
      </c>
      <c r="C660" s="234" t="s">
        <v>334</v>
      </c>
      <c r="D660" s="234">
        <v>1</v>
      </c>
      <c r="E660" s="484">
        <v>10</v>
      </c>
      <c r="F660" s="396" t="s">
        <v>193</v>
      </c>
      <c r="G660" s="417">
        <f>Early_Break!H4</f>
        <v>0</v>
      </c>
      <c r="H660" s="402">
        <f t="shared" si="22"/>
        <v>0</v>
      </c>
      <c r="I660" s="569"/>
    </row>
    <row r="661" spans="1:9" ht="12.75">
      <c r="A661" s="228"/>
      <c r="B661" s="567">
        <f t="shared" si="21"/>
      </c>
      <c r="C661" s="235" t="s">
        <v>334</v>
      </c>
      <c r="D661" s="235">
        <v>1</v>
      </c>
      <c r="E661" s="485">
        <v>10</v>
      </c>
      <c r="F661" s="406" t="s">
        <v>193</v>
      </c>
      <c r="G661" s="235">
        <f>Early_Break!H5</f>
        <v>0</v>
      </c>
      <c r="H661" s="241">
        <f t="shared" si="22"/>
        <v>0</v>
      </c>
      <c r="I661" s="570"/>
    </row>
    <row r="662" spans="1:9" ht="12.75">
      <c r="A662" s="228"/>
      <c r="B662" s="567">
        <f t="shared" si="21"/>
      </c>
      <c r="C662" s="235" t="s">
        <v>334</v>
      </c>
      <c r="D662" s="235">
        <v>1</v>
      </c>
      <c r="E662" s="485">
        <v>10</v>
      </c>
      <c r="F662" s="397" t="s">
        <v>193</v>
      </c>
      <c r="G662" s="235">
        <f>Early_Break!H6</f>
        <v>0</v>
      </c>
      <c r="H662" s="241">
        <f t="shared" si="22"/>
        <v>0</v>
      </c>
      <c r="I662" s="570"/>
    </row>
    <row r="663" spans="1:9" ht="13.5" thickBot="1">
      <c r="A663" s="229" t="s">
        <v>434</v>
      </c>
      <c r="B663" s="568">
        <f t="shared" si="21"/>
      </c>
      <c r="C663" s="236" t="s">
        <v>334</v>
      </c>
      <c r="D663" s="236">
        <v>1</v>
      </c>
      <c r="E663" s="486">
        <v>10</v>
      </c>
      <c r="F663" s="398" t="s">
        <v>193</v>
      </c>
      <c r="G663" s="236">
        <f>Early_Break!H7</f>
        <v>0</v>
      </c>
      <c r="H663" s="242">
        <f t="shared" si="22"/>
        <v>0</v>
      </c>
      <c r="I663" s="571"/>
    </row>
    <row r="664" spans="1:9" ht="12.75">
      <c r="A664" s="229" t="s">
        <v>435</v>
      </c>
      <c r="B664" s="566">
        <f t="shared" si="21"/>
      </c>
      <c r="C664" s="234" t="s">
        <v>334</v>
      </c>
      <c r="D664" s="234">
        <v>1</v>
      </c>
      <c r="E664" s="484">
        <v>11</v>
      </c>
      <c r="F664" s="234">
        <f>Early_Break!I4</f>
      </c>
      <c r="G664" s="418">
        <v>0</v>
      </c>
      <c r="H664" s="243">
        <f t="shared" si="22"/>
        <v>0</v>
      </c>
      <c r="I664" s="569"/>
    </row>
    <row r="665" spans="1:9" ht="12.75">
      <c r="A665" s="228"/>
      <c r="B665" s="567">
        <f t="shared" si="21"/>
      </c>
      <c r="C665" s="235" t="s">
        <v>334</v>
      </c>
      <c r="D665" s="235">
        <v>1</v>
      </c>
      <c r="E665" s="485">
        <v>11</v>
      </c>
      <c r="F665" s="235">
        <f>Early_Break!I5</f>
      </c>
      <c r="G665" s="397">
        <v>0</v>
      </c>
      <c r="H665" s="241">
        <f t="shared" si="22"/>
        <v>0</v>
      </c>
      <c r="I665" s="570"/>
    </row>
    <row r="666" spans="1:9" ht="12.75">
      <c r="A666" s="228"/>
      <c r="B666" s="567">
        <f t="shared" si="21"/>
      </c>
      <c r="C666" s="235" t="s">
        <v>334</v>
      </c>
      <c r="D666" s="235">
        <v>1</v>
      </c>
      <c r="E666" s="485">
        <v>11</v>
      </c>
      <c r="F666" s="235">
        <f>Early_Break!I6</f>
      </c>
      <c r="G666" s="397">
        <v>0</v>
      </c>
      <c r="H666" s="241">
        <f t="shared" si="22"/>
        <v>0</v>
      </c>
      <c r="I666" s="570"/>
    </row>
    <row r="667" spans="1:9" ht="13.5" thickBot="1">
      <c r="A667" s="229" t="s">
        <v>436</v>
      </c>
      <c r="B667" s="568">
        <f t="shared" si="21"/>
      </c>
      <c r="C667" s="236" t="s">
        <v>334</v>
      </c>
      <c r="D667" s="236">
        <v>1</v>
      </c>
      <c r="E667" s="486">
        <v>11</v>
      </c>
      <c r="F667" s="236">
        <f>Early_Break!I7</f>
      </c>
      <c r="G667" s="398">
        <v>0</v>
      </c>
      <c r="H667" s="242">
        <f t="shared" si="22"/>
        <v>0</v>
      </c>
      <c r="I667" s="571"/>
    </row>
    <row r="668" spans="1:9" ht="12.75">
      <c r="A668" s="229" t="s">
        <v>678</v>
      </c>
      <c r="B668" s="566">
        <f t="shared" si="21"/>
      </c>
      <c r="C668" s="234" t="s">
        <v>334</v>
      </c>
      <c r="D668" s="234">
        <v>1</v>
      </c>
      <c r="E668" s="484">
        <v>12</v>
      </c>
      <c r="F668" s="396" t="s">
        <v>193</v>
      </c>
      <c r="G668" s="396">
        <v>0</v>
      </c>
      <c r="H668" s="402">
        <f t="shared" si="22"/>
        <v>0</v>
      </c>
      <c r="I668" s="569"/>
    </row>
    <row r="669" spans="1:9" ht="12.75">
      <c r="A669" s="228"/>
      <c r="B669" s="567">
        <f t="shared" si="21"/>
      </c>
      <c r="C669" s="235" t="s">
        <v>334</v>
      </c>
      <c r="D669" s="235">
        <v>1</v>
      </c>
      <c r="E669" s="485">
        <v>12</v>
      </c>
      <c r="F669" s="397" t="s">
        <v>193</v>
      </c>
      <c r="G669" s="397">
        <v>0</v>
      </c>
      <c r="H669" s="241">
        <f t="shared" si="22"/>
        <v>0</v>
      </c>
      <c r="I669" s="570"/>
    </row>
    <row r="670" spans="1:9" ht="12.75">
      <c r="A670" s="228"/>
      <c r="B670" s="567">
        <f t="shared" si="21"/>
      </c>
      <c r="C670" s="235" t="s">
        <v>334</v>
      </c>
      <c r="D670" s="235">
        <v>1</v>
      </c>
      <c r="E670" s="485">
        <v>12</v>
      </c>
      <c r="F670" s="397" t="s">
        <v>193</v>
      </c>
      <c r="G670" s="397">
        <v>0</v>
      </c>
      <c r="H670" s="241">
        <f t="shared" si="22"/>
        <v>0</v>
      </c>
      <c r="I670" s="570"/>
    </row>
    <row r="671" spans="1:9" ht="13.5" thickBot="1">
      <c r="A671" s="229" t="s">
        <v>681</v>
      </c>
      <c r="B671" s="568">
        <f t="shared" si="21"/>
      </c>
      <c r="C671" s="235" t="s">
        <v>334</v>
      </c>
      <c r="D671" s="235">
        <v>1</v>
      </c>
      <c r="E671" s="485">
        <v>12</v>
      </c>
      <c r="F671" s="397" t="s">
        <v>193</v>
      </c>
      <c r="G671" s="397">
        <v>0</v>
      </c>
      <c r="H671" s="241">
        <f t="shared" si="22"/>
        <v>0</v>
      </c>
      <c r="I671" s="570"/>
    </row>
    <row r="672" spans="1:9" ht="12.75">
      <c r="A672" s="229" t="s">
        <v>437</v>
      </c>
      <c r="B672" s="566">
        <f t="shared" si="21"/>
      </c>
      <c r="C672" s="234" t="s">
        <v>334</v>
      </c>
      <c r="D672" s="234">
        <v>1</v>
      </c>
      <c r="E672" s="484">
        <v>13</v>
      </c>
      <c r="F672" s="234">
        <f>Early_Break!K4</f>
        <v>0</v>
      </c>
      <c r="G672" s="396">
        <v>0</v>
      </c>
      <c r="H672" s="402">
        <f t="shared" si="22"/>
        <v>0</v>
      </c>
      <c r="I672" s="569"/>
    </row>
    <row r="673" spans="1:9" ht="12.75">
      <c r="A673" s="228"/>
      <c r="B673" s="567">
        <f t="shared" si="21"/>
      </c>
      <c r="C673" s="235" t="s">
        <v>334</v>
      </c>
      <c r="D673" s="235">
        <v>1</v>
      </c>
      <c r="E673" s="485">
        <v>13</v>
      </c>
      <c r="F673" s="235">
        <f>Early_Break!K5</f>
        <v>0</v>
      </c>
      <c r="G673" s="397">
        <v>0</v>
      </c>
      <c r="H673" s="241">
        <f t="shared" si="22"/>
        <v>0</v>
      </c>
      <c r="I673" s="570"/>
    </row>
    <row r="674" spans="1:9" ht="12.75">
      <c r="A674" s="228"/>
      <c r="B674" s="567">
        <f t="shared" si="21"/>
      </c>
      <c r="C674" s="235" t="s">
        <v>334</v>
      </c>
      <c r="D674" s="235">
        <v>1</v>
      </c>
      <c r="E674" s="485">
        <v>13</v>
      </c>
      <c r="F674" s="235">
        <f>Early_Break!K6</f>
        <v>0</v>
      </c>
      <c r="G674" s="397">
        <v>0</v>
      </c>
      <c r="H674" s="241">
        <f t="shared" si="22"/>
        <v>0</v>
      </c>
      <c r="I674" s="570"/>
    </row>
    <row r="675" spans="1:9" ht="13.5" thickBot="1">
      <c r="A675" s="229" t="s">
        <v>438</v>
      </c>
      <c r="B675" s="568">
        <f t="shared" si="21"/>
      </c>
      <c r="C675" s="236" t="s">
        <v>334</v>
      </c>
      <c r="D675" s="236">
        <v>1</v>
      </c>
      <c r="E675" s="486">
        <v>13</v>
      </c>
      <c r="F675" s="236">
        <f>Early_Break!K7</f>
        <v>0</v>
      </c>
      <c r="G675" s="398">
        <v>0</v>
      </c>
      <c r="H675" s="242">
        <f t="shared" si="22"/>
        <v>0</v>
      </c>
      <c r="I675" s="571"/>
    </row>
    <row r="676" spans="1:11" ht="12.75">
      <c r="A676" s="229" t="s">
        <v>439</v>
      </c>
      <c r="B676" s="566">
        <f t="shared" si="21"/>
      </c>
      <c r="C676" s="234" t="s">
        <v>334</v>
      </c>
      <c r="D676" s="234">
        <v>1</v>
      </c>
      <c r="E676" s="484">
        <v>14</v>
      </c>
      <c r="F676" s="234">
        <f>Early_Break!L4</f>
        <v>0</v>
      </c>
      <c r="G676" s="396">
        <v>0</v>
      </c>
      <c r="H676" s="402">
        <f t="shared" si="22"/>
        <v>0</v>
      </c>
      <c r="I676" s="569"/>
      <c r="K676" s="102"/>
    </row>
    <row r="677" spans="1:9" ht="12.75">
      <c r="A677" s="228"/>
      <c r="B677" s="567">
        <f t="shared" si="21"/>
      </c>
      <c r="C677" s="235" t="s">
        <v>334</v>
      </c>
      <c r="D677" s="235">
        <v>1</v>
      </c>
      <c r="E677" s="485">
        <v>14</v>
      </c>
      <c r="F677" s="235">
        <f>Early_Break!L5</f>
        <v>0</v>
      </c>
      <c r="G677" s="397">
        <v>0</v>
      </c>
      <c r="H677" s="241">
        <f t="shared" si="22"/>
        <v>0</v>
      </c>
      <c r="I677" s="570"/>
    </row>
    <row r="678" spans="1:9" ht="12.75">
      <c r="A678" s="228"/>
      <c r="B678" s="567">
        <f t="shared" si="21"/>
      </c>
      <c r="C678" s="235" t="s">
        <v>334</v>
      </c>
      <c r="D678" s="235">
        <v>1</v>
      </c>
      <c r="E678" s="485">
        <v>14</v>
      </c>
      <c r="F678" s="235">
        <f>Early_Break!L6</f>
        <v>0</v>
      </c>
      <c r="G678" s="397">
        <v>0</v>
      </c>
      <c r="H678" s="241">
        <f t="shared" si="22"/>
        <v>0</v>
      </c>
      <c r="I678" s="570"/>
    </row>
    <row r="679" spans="1:9" ht="13.5" thickBot="1">
      <c r="A679" s="229" t="s">
        <v>440</v>
      </c>
      <c r="B679" s="568">
        <f t="shared" si="21"/>
      </c>
      <c r="C679" s="236" t="s">
        <v>334</v>
      </c>
      <c r="D679" s="236">
        <v>1</v>
      </c>
      <c r="E679" s="486">
        <v>14</v>
      </c>
      <c r="F679" s="236">
        <f>Early_Break!L7</f>
        <v>0</v>
      </c>
      <c r="G679" s="398">
        <v>0</v>
      </c>
      <c r="H679" s="242">
        <f t="shared" si="22"/>
        <v>0</v>
      </c>
      <c r="I679" s="571"/>
    </row>
    <row r="680" spans="1:9" ht="12.75">
      <c r="A680" s="229" t="s">
        <v>441</v>
      </c>
      <c r="B680" s="566">
        <f t="shared" si="21"/>
      </c>
      <c r="C680" s="234" t="s">
        <v>334</v>
      </c>
      <c r="D680" s="234">
        <v>1</v>
      </c>
      <c r="E680" s="484">
        <v>15</v>
      </c>
      <c r="F680" s="234">
        <f>Early_Break!M4</f>
        <v>0</v>
      </c>
      <c r="G680" s="396">
        <v>0</v>
      </c>
      <c r="H680" s="402">
        <f t="shared" si="22"/>
        <v>0</v>
      </c>
      <c r="I680" s="569"/>
    </row>
    <row r="681" spans="1:9" ht="12.75">
      <c r="A681" s="228"/>
      <c r="B681" s="567">
        <f t="shared" si="21"/>
      </c>
      <c r="C681" s="235" t="s">
        <v>334</v>
      </c>
      <c r="D681" s="235">
        <v>1</v>
      </c>
      <c r="E681" s="485">
        <v>15</v>
      </c>
      <c r="F681" s="235">
        <f>Early_Break!M5</f>
        <v>0</v>
      </c>
      <c r="G681" s="397">
        <v>0</v>
      </c>
      <c r="H681" s="241">
        <f t="shared" si="22"/>
        <v>0</v>
      </c>
      <c r="I681" s="570"/>
    </row>
    <row r="682" spans="1:9" ht="12.75">
      <c r="A682" s="228"/>
      <c r="B682" s="567">
        <f t="shared" si="21"/>
      </c>
      <c r="C682" s="235" t="s">
        <v>334</v>
      </c>
      <c r="D682" s="235">
        <v>1</v>
      </c>
      <c r="E682" s="485">
        <v>15</v>
      </c>
      <c r="F682" s="235">
        <f>Early_Break!M6</f>
        <v>0</v>
      </c>
      <c r="G682" s="397">
        <v>0</v>
      </c>
      <c r="H682" s="241">
        <f t="shared" si="22"/>
        <v>0</v>
      </c>
      <c r="I682" s="570"/>
    </row>
    <row r="683" spans="1:9" ht="13.5" thickBot="1">
      <c r="A683" s="229" t="s">
        <v>442</v>
      </c>
      <c r="B683" s="568">
        <f t="shared" si="21"/>
      </c>
      <c r="C683" s="236" t="s">
        <v>334</v>
      </c>
      <c r="D683" s="236">
        <v>1</v>
      </c>
      <c r="E683" s="486">
        <v>15</v>
      </c>
      <c r="F683" s="236">
        <f>Early_Break!M7</f>
        <v>0</v>
      </c>
      <c r="G683" s="398">
        <v>0</v>
      </c>
      <c r="H683" s="242">
        <f t="shared" si="22"/>
        <v>0</v>
      </c>
      <c r="I683" s="571"/>
    </row>
    <row r="684" spans="1:9" ht="12.75">
      <c r="A684" s="229" t="s">
        <v>443</v>
      </c>
      <c r="B684" s="566">
        <f t="shared" si="21"/>
      </c>
      <c r="C684" s="234" t="s">
        <v>334</v>
      </c>
      <c r="D684" s="234">
        <v>1</v>
      </c>
      <c r="E684" s="484">
        <v>16</v>
      </c>
      <c r="F684" s="396" t="s">
        <v>193</v>
      </c>
      <c r="G684" s="234">
        <f>Early_Break!N4</f>
        <v>0</v>
      </c>
      <c r="H684" s="402">
        <f t="shared" si="22"/>
        <v>0</v>
      </c>
      <c r="I684" s="569"/>
    </row>
    <row r="685" spans="1:9" ht="12.75">
      <c r="A685" s="228"/>
      <c r="B685" s="567">
        <f t="shared" si="21"/>
      </c>
      <c r="C685" s="235" t="s">
        <v>334</v>
      </c>
      <c r="D685" s="235">
        <v>1</v>
      </c>
      <c r="E685" s="485">
        <v>16</v>
      </c>
      <c r="F685" s="397" t="s">
        <v>193</v>
      </c>
      <c r="G685" s="235">
        <f>Early_Break!N5</f>
        <v>0</v>
      </c>
      <c r="H685" s="241">
        <f t="shared" si="22"/>
        <v>0</v>
      </c>
      <c r="I685" s="570"/>
    </row>
    <row r="686" spans="1:9" ht="12.75">
      <c r="A686" s="228"/>
      <c r="B686" s="567">
        <f t="shared" si="21"/>
      </c>
      <c r="C686" s="235" t="s">
        <v>334</v>
      </c>
      <c r="D686" s="235">
        <v>1</v>
      </c>
      <c r="E686" s="485">
        <v>16</v>
      </c>
      <c r="F686" s="397" t="s">
        <v>193</v>
      </c>
      <c r="G686" s="235">
        <f>Early_Break!N6</f>
        <v>0</v>
      </c>
      <c r="H686" s="241">
        <f t="shared" si="22"/>
        <v>0</v>
      </c>
      <c r="I686" s="570"/>
    </row>
    <row r="687" spans="1:9" ht="13.5" thickBot="1">
      <c r="A687" s="229" t="s">
        <v>444</v>
      </c>
      <c r="B687" s="568">
        <f t="shared" si="21"/>
      </c>
      <c r="C687" s="236" t="s">
        <v>334</v>
      </c>
      <c r="D687" s="236">
        <v>1</v>
      </c>
      <c r="E687" s="486">
        <v>16</v>
      </c>
      <c r="F687" s="398" t="s">
        <v>193</v>
      </c>
      <c r="G687" s="236">
        <f>Early_Break!N7</f>
        <v>0</v>
      </c>
      <c r="H687" s="242">
        <f t="shared" si="22"/>
        <v>0</v>
      </c>
      <c r="I687" s="571"/>
    </row>
    <row r="688" spans="1:9" ht="12.75">
      <c r="A688" s="229" t="s">
        <v>445</v>
      </c>
      <c r="B688" s="566">
        <f t="shared" si="21"/>
      </c>
      <c r="C688" s="234" t="s">
        <v>334</v>
      </c>
      <c r="D688" s="234">
        <v>1</v>
      </c>
      <c r="E688" s="484">
        <v>17</v>
      </c>
      <c r="F688" s="234">
        <f>Early_Break!O4</f>
        <v>0</v>
      </c>
      <c r="G688" s="396">
        <v>0</v>
      </c>
      <c r="H688" s="402">
        <f t="shared" si="22"/>
        <v>0</v>
      </c>
      <c r="I688" s="569"/>
    </row>
    <row r="689" spans="1:9" ht="12.75">
      <c r="A689" s="228"/>
      <c r="B689" s="567">
        <f t="shared" si="21"/>
      </c>
      <c r="C689" s="235" t="s">
        <v>334</v>
      </c>
      <c r="D689" s="235">
        <v>1</v>
      </c>
      <c r="E689" s="485">
        <v>17</v>
      </c>
      <c r="F689" s="235">
        <f>Early_Break!O5</f>
        <v>0</v>
      </c>
      <c r="G689" s="397">
        <v>0</v>
      </c>
      <c r="H689" s="241">
        <f t="shared" si="22"/>
        <v>0</v>
      </c>
      <c r="I689" s="570"/>
    </row>
    <row r="690" spans="1:9" ht="12.75">
      <c r="A690" s="228"/>
      <c r="B690" s="567">
        <f t="shared" si="21"/>
      </c>
      <c r="C690" s="235" t="s">
        <v>334</v>
      </c>
      <c r="D690" s="235">
        <v>1</v>
      </c>
      <c r="E690" s="485">
        <v>17</v>
      </c>
      <c r="F690" s="235">
        <f>Early_Break!O6</f>
        <v>0</v>
      </c>
      <c r="G690" s="397">
        <v>0</v>
      </c>
      <c r="H690" s="241">
        <f t="shared" si="22"/>
        <v>0</v>
      </c>
      <c r="I690" s="570"/>
    </row>
    <row r="691" spans="1:9" ht="13.5" thickBot="1">
      <c r="A691" s="229" t="s">
        <v>446</v>
      </c>
      <c r="B691" s="568">
        <f t="shared" si="21"/>
      </c>
      <c r="C691" s="236" t="s">
        <v>334</v>
      </c>
      <c r="D691" s="236">
        <v>1</v>
      </c>
      <c r="E691" s="486">
        <v>17</v>
      </c>
      <c r="F691" s="236">
        <f>Early_Break!O7</f>
        <v>0</v>
      </c>
      <c r="G691" s="398">
        <v>0</v>
      </c>
      <c r="H691" s="242">
        <f t="shared" si="22"/>
        <v>0</v>
      </c>
      <c r="I691" s="571"/>
    </row>
    <row r="692" spans="1:11" ht="12.75">
      <c r="A692" s="229" t="s">
        <v>447</v>
      </c>
      <c r="B692" s="566">
        <f t="shared" si="21"/>
      </c>
      <c r="C692" s="234" t="s">
        <v>334</v>
      </c>
      <c r="D692" s="234">
        <v>1</v>
      </c>
      <c r="E692" s="484">
        <v>21</v>
      </c>
      <c r="F692" s="396" t="s">
        <v>193</v>
      </c>
      <c r="G692" s="234">
        <f>Early_Break!Q4</f>
        <v>0</v>
      </c>
      <c r="H692" s="402">
        <f t="shared" si="22"/>
        <v>0</v>
      </c>
      <c r="I692" s="569"/>
      <c r="K692" s="102"/>
    </row>
    <row r="693" spans="1:9" ht="12.75">
      <c r="A693" s="228"/>
      <c r="B693" s="567">
        <f t="shared" si="21"/>
      </c>
      <c r="C693" s="235" t="s">
        <v>334</v>
      </c>
      <c r="D693" s="235">
        <v>1</v>
      </c>
      <c r="E693" s="485">
        <v>21</v>
      </c>
      <c r="F693" s="397" t="s">
        <v>193</v>
      </c>
      <c r="G693" s="235">
        <f>Early_Break!Q5</f>
        <v>0</v>
      </c>
      <c r="H693" s="241">
        <f t="shared" si="22"/>
        <v>0</v>
      </c>
      <c r="I693" s="570"/>
    </row>
    <row r="694" spans="1:9" ht="12.75">
      <c r="A694" s="228"/>
      <c r="B694" s="567">
        <f t="shared" si="21"/>
      </c>
      <c r="C694" s="235" t="s">
        <v>334</v>
      </c>
      <c r="D694" s="235">
        <v>1</v>
      </c>
      <c r="E694" s="485">
        <v>21</v>
      </c>
      <c r="F694" s="397" t="s">
        <v>193</v>
      </c>
      <c r="G694" s="235">
        <f>Early_Break!Q6</f>
        <v>0</v>
      </c>
      <c r="H694" s="241">
        <f t="shared" si="22"/>
        <v>0</v>
      </c>
      <c r="I694" s="570"/>
    </row>
    <row r="695" spans="1:9" ht="13.5" thickBot="1">
      <c r="A695" s="229" t="s">
        <v>448</v>
      </c>
      <c r="B695" s="568">
        <f t="shared" si="21"/>
      </c>
      <c r="C695" s="236" t="s">
        <v>334</v>
      </c>
      <c r="D695" s="236">
        <v>1</v>
      </c>
      <c r="E695" s="486">
        <v>21</v>
      </c>
      <c r="F695" s="398" t="s">
        <v>193</v>
      </c>
      <c r="G695" s="236">
        <f>Early_Break!Q7</f>
        <v>0</v>
      </c>
      <c r="H695" s="242">
        <f t="shared" si="22"/>
        <v>0</v>
      </c>
      <c r="I695" s="571"/>
    </row>
    <row r="696" spans="1:11" ht="12.75">
      <c r="A696" s="229" t="s">
        <v>451</v>
      </c>
      <c r="B696" s="566">
        <f t="shared" si="21"/>
      </c>
      <c r="C696" s="234" t="s">
        <v>334</v>
      </c>
      <c r="D696" s="234">
        <v>1</v>
      </c>
      <c r="E696" s="484">
        <v>28</v>
      </c>
      <c r="F696" s="234">
        <f>Early_Break!R4</f>
        <v>0</v>
      </c>
      <c r="G696" s="396">
        <v>0</v>
      </c>
      <c r="H696" s="402">
        <f t="shared" si="22"/>
        <v>0</v>
      </c>
      <c r="I696" s="569"/>
      <c r="K696" s="102"/>
    </row>
    <row r="697" spans="1:9" ht="12.75">
      <c r="A697" s="228"/>
      <c r="B697" s="567">
        <f t="shared" si="21"/>
      </c>
      <c r="C697" s="235" t="s">
        <v>334</v>
      </c>
      <c r="D697" s="235">
        <v>1</v>
      </c>
      <c r="E697" s="485">
        <v>28</v>
      </c>
      <c r="F697" s="235">
        <f>Early_Break!R5</f>
        <v>0</v>
      </c>
      <c r="G697" s="397">
        <v>0</v>
      </c>
      <c r="H697" s="241">
        <f t="shared" si="22"/>
        <v>0</v>
      </c>
      <c r="I697" s="570"/>
    </row>
    <row r="698" spans="1:9" ht="12.75">
      <c r="A698" s="228"/>
      <c r="B698" s="567">
        <f t="shared" si="21"/>
      </c>
      <c r="C698" s="235" t="s">
        <v>334</v>
      </c>
      <c r="D698" s="235">
        <v>1</v>
      </c>
      <c r="E698" s="485">
        <v>28</v>
      </c>
      <c r="F698" s="235">
        <f>Early_Break!R6</f>
        <v>0</v>
      </c>
      <c r="G698" s="397">
        <v>0</v>
      </c>
      <c r="H698" s="241">
        <f t="shared" si="22"/>
        <v>0</v>
      </c>
      <c r="I698" s="570"/>
    </row>
    <row r="699" spans="1:9" ht="13.5" thickBot="1">
      <c r="A699" s="229" t="s">
        <v>452</v>
      </c>
      <c r="B699" s="568">
        <f t="shared" si="21"/>
      </c>
      <c r="C699" s="236" t="s">
        <v>334</v>
      </c>
      <c r="D699" s="236">
        <v>1</v>
      </c>
      <c r="E699" s="486">
        <v>28</v>
      </c>
      <c r="F699" s="236">
        <f>Early_Break!R7</f>
        <v>0</v>
      </c>
      <c r="G699" s="398">
        <v>0</v>
      </c>
      <c r="H699" s="242">
        <f t="shared" si="22"/>
        <v>0</v>
      </c>
      <c r="I699" s="571"/>
    </row>
    <row r="700" spans="1:9" ht="12.75">
      <c r="A700" s="229" t="s">
        <v>459</v>
      </c>
      <c r="B700" s="566">
        <f t="shared" si="21"/>
      </c>
      <c r="C700" s="234" t="s">
        <v>334</v>
      </c>
      <c r="D700" s="234">
        <v>1</v>
      </c>
      <c r="E700" s="484">
        <v>24</v>
      </c>
      <c r="F700" s="396" t="s">
        <v>193</v>
      </c>
      <c r="G700" s="234">
        <f>Early_Break!S4</f>
        <v>0</v>
      </c>
      <c r="H700" s="402">
        <f t="shared" si="22"/>
        <v>0</v>
      </c>
      <c r="I700" s="569"/>
    </row>
    <row r="701" spans="1:9" ht="12.75">
      <c r="A701" s="228"/>
      <c r="B701" s="567">
        <f aca="true" t="shared" si="23" ref="B701:B735">B697</f>
      </c>
      <c r="C701" s="235" t="s">
        <v>334</v>
      </c>
      <c r="D701" s="235">
        <v>1</v>
      </c>
      <c r="E701" s="485">
        <v>24</v>
      </c>
      <c r="F701" s="397" t="s">
        <v>193</v>
      </c>
      <c r="G701" s="235">
        <f>Early_Break!S5</f>
        <v>0</v>
      </c>
      <c r="H701" s="241">
        <f t="shared" si="22"/>
        <v>0</v>
      </c>
      <c r="I701" s="570"/>
    </row>
    <row r="702" spans="1:9" ht="12.75">
      <c r="A702" s="228"/>
      <c r="B702" s="567">
        <f t="shared" si="23"/>
      </c>
      <c r="C702" s="235" t="s">
        <v>334</v>
      </c>
      <c r="D702" s="235">
        <v>1</v>
      </c>
      <c r="E702" s="485">
        <v>24</v>
      </c>
      <c r="F702" s="397" t="s">
        <v>193</v>
      </c>
      <c r="G702" s="235">
        <f>Early_Break!S6</f>
        <v>0</v>
      </c>
      <c r="H702" s="241">
        <f t="shared" si="22"/>
        <v>0</v>
      </c>
      <c r="I702" s="570"/>
    </row>
    <row r="703" spans="1:9" ht="13.5" thickBot="1">
      <c r="A703" s="229" t="s">
        <v>460</v>
      </c>
      <c r="B703" s="568">
        <f t="shared" si="23"/>
      </c>
      <c r="C703" s="236" t="s">
        <v>334</v>
      </c>
      <c r="D703" s="236">
        <v>1</v>
      </c>
      <c r="E703" s="486">
        <v>24</v>
      </c>
      <c r="F703" s="398" t="s">
        <v>193</v>
      </c>
      <c r="G703" s="236">
        <f>Early_Break!S7</f>
        <v>0</v>
      </c>
      <c r="H703" s="242">
        <f t="shared" si="22"/>
        <v>0</v>
      </c>
      <c r="I703" s="571"/>
    </row>
    <row r="704" spans="1:9" ht="12.75">
      <c r="A704" s="229" t="s">
        <v>449</v>
      </c>
      <c r="B704" s="566">
        <f t="shared" si="23"/>
      </c>
      <c r="C704" s="234" t="s">
        <v>334</v>
      </c>
      <c r="D704" s="234">
        <v>1</v>
      </c>
      <c r="E704" s="484">
        <v>22</v>
      </c>
      <c r="F704" s="396" t="s">
        <v>193</v>
      </c>
      <c r="G704" s="234">
        <f>Early_Break!T4</f>
        <v>0</v>
      </c>
      <c r="H704" s="402">
        <f t="shared" si="22"/>
        <v>0</v>
      </c>
      <c r="I704" s="569"/>
    </row>
    <row r="705" spans="1:9" ht="12.75">
      <c r="A705" s="228"/>
      <c r="B705" s="567">
        <f t="shared" si="23"/>
      </c>
      <c r="C705" s="235" t="s">
        <v>334</v>
      </c>
      <c r="D705" s="235">
        <v>1</v>
      </c>
      <c r="E705" s="485">
        <v>22</v>
      </c>
      <c r="F705" s="397" t="s">
        <v>193</v>
      </c>
      <c r="G705" s="235">
        <f>Early_Break!T5</f>
        <v>0</v>
      </c>
      <c r="H705" s="241">
        <f t="shared" si="22"/>
        <v>0</v>
      </c>
      <c r="I705" s="570"/>
    </row>
    <row r="706" spans="1:9" ht="12.75">
      <c r="A706" s="228"/>
      <c r="B706" s="567">
        <f t="shared" si="23"/>
      </c>
      <c r="C706" s="235" t="s">
        <v>334</v>
      </c>
      <c r="D706" s="235">
        <v>1</v>
      </c>
      <c r="E706" s="485">
        <v>22</v>
      </c>
      <c r="F706" s="397" t="s">
        <v>193</v>
      </c>
      <c r="G706" s="235">
        <f>Early_Break!T6</f>
        <v>0</v>
      </c>
      <c r="H706" s="241">
        <f t="shared" si="22"/>
        <v>0</v>
      </c>
      <c r="I706" s="570"/>
    </row>
    <row r="707" spans="1:9" ht="13.5" thickBot="1">
      <c r="A707" s="229" t="s">
        <v>450</v>
      </c>
      <c r="B707" s="568">
        <f t="shared" si="23"/>
      </c>
      <c r="C707" s="236" t="s">
        <v>334</v>
      </c>
      <c r="D707" s="236">
        <v>1</v>
      </c>
      <c r="E707" s="486">
        <v>22</v>
      </c>
      <c r="F707" s="398" t="s">
        <v>193</v>
      </c>
      <c r="G707" s="236">
        <f>Early_Break!T7</f>
        <v>0</v>
      </c>
      <c r="H707" s="242">
        <f t="shared" si="22"/>
        <v>0</v>
      </c>
      <c r="I707" s="571"/>
    </row>
    <row r="708" spans="1:9" ht="12.75">
      <c r="A708" s="229" t="s">
        <v>453</v>
      </c>
      <c r="B708" s="566">
        <f t="shared" si="23"/>
      </c>
      <c r="C708" s="234" t="s">
        <v>334</v>
      </c>
      <c r="D708" s="234">
        <v>1</v>
      </c>
      <c r="E708" s="484">
        <v>29</v>
      </c>
      <c r="F708" s="234">
        <f>Early_Break!U4</f>
        <v>0</v>
      </c>
      <c r="G708" s="396">
        <v>0</v>
      </c>
      <c r="H708" s="402">
        <f t="shared" si="22"/>
        <v>0</v>
      </c>
      <c r="I708" s="569"/>
    </row>
    <row r="709" spans="1:9" ht="12.75">
      <c r="A709" s="228"/>
      <c r="B709" s="567">
        <f t="shared" si="23"/>
      </c>
      <c r="C709" s="235" t="s">
        <v>334</v>
      </c>
      <c r="D709" s="235">
        <v>1</v>
      </c>
      <c r="E709" s="485">
        <v>29</v>
      </c>
      <c r="F709" s="235">
        <f>Early_Break!U5</f>
        <v>0</v>
      </c>
      <c r="G709" s="397">
        <v>0</v>
      </c>
      <c r="H709" s="241">
        <f t="shared" si="22"/>
        <v>0</v>
      </c>
      <c r="I709" s="570"/>
    </row>
    <row r="710" spans="1:9" ht="12.75">
      <c r="A710" s="228"/>
      <c r="B710" s="567">
        <f t="shared" si="23"/>
      </c>
      <c r="C710" s="235" t="s">
        <v>334</v>
      </c>
      <c r="D710" s="235">
        <v>1</v>
      </c>
      <c r="E710" s="485">
        <v>29</v>
      </c>
      <c r="F710" s="235">
        <f>Early_Break!U6</f>
        <v>0</v>
      </c>
      <c r="G710" s="397">
        <v>0</v>
      </c>
      <c r="H710" s="241">
        <f t="shared" si="22"/>
        <v>0</v>
      </c>
      <c r="I710" s="570"/>
    </row>
    <row r="711" spans="1:9" ht="13.5" thickBot="1">
      <c r="A711" s="229" t="s">
        <v>454</v>
      </c>
      <c r="B711" s="568">
        <f t="shared" si="23"/>
      </c>
      <c r="C711" s="236" t="s">
        <v>334</v>
      </c>
      <c r="D711" s="236">
        <v>1</v>
      </c>
      <c r="E711" s="486">
        <v>29</v>
      </c>
      <c r="F711" s="236">
        <f>Early_Break!U7</f>
        <v>0</v>
      </c>
      <c r="G711" s="398">
        <v>0</v>
      </c>
      <c r="H711" s="242">
        <f t="shared" si="22"/>
        <v>0</v>
      </c>
      <c r="I711" s="571"/>
    </row>
    <row r="712" spans="1:9" ht="12.75">
      <c r="A712" s="229" t="s">
        <v>461</v>
      </c>
      <c r="B712" s="566">
        <f t="shared" si="23"/>
      </c>
      <c r="C712" s="234" t="s">
        <v>334</v>
      </c>
      <c r="D712" s="234">
        <v>1</v>
      </c>
      <c r="E712" s="484">
        <v>25</v>
      </c>
      <c r="F712" s="396" t="s">
        <v>193</v>
      </c>
      <c r="G712" s="234">
        <f>Early_Break!V4</f>
        <v>0</v>
      </c>
      <c r="H712" s="402">
        <f t="shared" si="22"/>
        <v>0</v>
      </c>
      <c r="I712" s="569"/>
    </row>
    <row r="713" spans="1:9" ht="12.75">
      <c r="A713" s="228"/>
      <c r="B713" s="567">
        <f t="shared" si="23"/>
      </c>
      <c r="C713" s="235" t="s">
        <v>334</v>
      </c>
      <c r="D713" s="235">
        <v>1</v>
      </c>
      <c r="E713" s="485">
        <v>25</v>
      </c>
      <c r="F713" s="397" t="s">
        <v>193</v>
      </c>
      <c r="G713" s="235">
        <f>Early_Break!V5</f>
        <v>0</v>
      </c>
      <c r="H713" s="241">
        <f t="shared" si="22"/>
        <v>0</v>
      </c>
      <c r="I713" s="570"/>
    </row>
    <row r="714" spans="1:9" ht="12.75">
      <c r="A714" s="228"/>
      <c r="B714" s="567">
        <f t="shared" si="23"/>
      </c>
      <c r="C714" s="235" t="s">
        <v>334</v>
      </c>
      <c r="D714" s="235">
        <v>1</v>
      </c>
      <c r="E714" s="485">
        <v>25</v>
      </c>
      <c r="F714" s="397" t="s">
        <v>193</v>
      </c>
      <c r="G714" s="235">
        <f>Early_Break!V6</f>
        <v>0</v>
      </c>
      <c r="H714" s="241">
        <f t="shared" si="22"/>
        <v>0</v>
      </c>
      <c r="I714" s="570"/>
    </row>
    <row r="715" spans="1:9" ht="13.5" thickBot="1">
      <c r="A715" s="229" t="s">
        <v>462</v>
      </c>
      <c r="B715" s="568">
        <f t="shared" si="23"/>
      </c>
      <c r="C715" s="236" t="s">
        <v>334</v>
      </c>
      <c r="D715" s="236">
        <v>1</v>
      </c>
      <c r="E715" s="486">
        <v>25</v>
      </c>
      <c r="F715" s="398" t="s">
        <v>193</v>
      </c>
      <c r="G715" s="236">
        <f>Early_Break!V7</f>
        <v>0</v>
      </c>
      <c r="H715" s="242">
        <f aca="true" t="shared" si="24" ref="H715:H778">H689</f>
        <v>0</v>
      </c>
      <c r="I715" s="571"/>
    </row>
    <row r="716" spans="1:11" ht="12.75">
      <c r="A716" s="229" t="s">
        <v>455</v>
      </c>
      <c r="B716" s="566">
        <f t="shared" si="23"/>
      </c>
      <c r="C716" s="234" t="s">
        <v>334</v>
      </c>
      <c r="D716" s="234">
        <v>1</v>
      </c>
      <c r="E716" s="484">
        <v>23</v>
      </c>
      <c r="F716" s="396" t="s">
        <v>193</v>
      </c>
      <c r="G716" s="234">
        <f>Early_Break!W4</f>
        <v>0</v>
      </c>
      <c r="H716" s="402">
        <f t="shared" si="24"/>
        <v>0</v>
      </c>
      <c r="I716" s="569"/>
      <c r="K716" s="102"/>
    </row>
    <row r="717" spans="1:9" ht="12.75">
      <c r="A717" s="228"/>
      <c r="B717" s="567">
        <f t="shared" si="23"/>
      </c>
      <c r="C717" s="235" t="s">
        <v>334</v>
      </c>
      <c r="D717" s="235">
        <v>1</v>
      </c>
      <c r="E717" s="485">
        <v>23</v>
      </c>
      <c r="F717" s="397" t="s">
        <v>193</v>
      </c>
      <c r="G717" s="235">
        <f>Early_Break!W5</f>
        <v>0</v>
      </c>
      <c r="H717" s="241">
        <f t="shared" si="24"/>
        <v>0</v>
      </c>
      <c r="I717" s="570"/>
    </row>
    <row r="718" spans="1:9" ht="12.75">
      <c r="A718" s="228"/>
      <c r="B718" s="567">
        <f t="shared" si="23"/>
      </c>
      <c r="C718" s="235" t="s">
        <v>334</v>
      </c>
      <c r="D718" s="235">
        <v>1</v>
      </c>
      <c r="E718" s="485">
        <v>23</v>
      </c>
      <c r="F718" s="397" t="s">
        <v>193</v>
      </c>
      <c r="G718" s="235">
        <f>Early_Break!W6</f>
        <v>0</v>
      </c>
      <c r="H718" s="241">
        <f t="shared" si="24"/>
        <v>0</v>
      </c>
      <c r="I718" s="570"/>
    </row>
    <row r="719" spans="1:9" ht="13.5" thickBot="1">
      <c r="A719" s="229" t="s">
        <v>456</v>
      </c>
      <c r="B719" s="568">
        <f t="shared" si="23"/>
      </c>
      <c r="C719" s="236" t="s">
        <v>334</v>
      </c>
      <c r="D719" s="236">
        <v>1</v>
      </c>
      <c r="E719" s="486">
        <v>23</v>
      </c>
      <c r="F719" s="398" t="s">
        <v>193</v>
      </c>
      <c r="G719" s="236">
        <f>Early_Break!W7</f>
        <v>0</v>
      </c>
      <c r="H719" s="242">
        <f t="shared" si="24"/>
        <v>0</v>
      </c>
      <c r="I719" s="571"/>
    </row>
    <row r="720" spans="1:9" ht="12.75">
      <c r="A720" s="229" t="s">
        <v>457</v>
      </c>
      <c r="B720" s="566">
        <f t="shared" si="23"/>
      </c>
      <c r="C720" s="234" t="s">
        <v>334</v>
      </c>
      <c r="D720" s="234">
        <v>1</v>
      </c>
      <c r="E720" s="484">
        <v>30</v>
      </c>
      <c r="F720" s="234" t="str">
        <f>IF(Early_Break!X4=""," ",Early_Break!X4)</f>
        <v> </v>
      </c>
      <c r="G720" s="396">
        <v>0</v>
      </c>
      <c r="H720" s="402">
        <f t="shared" si="24"/>
        <v>0</v>
      </c>
      <c r="I720" s="569"/>
    </row>
    <row r="721" spans="1:9" ht="12.75">
      <c r="A721" s="228"/>
      <c r="B721" s="567">
        <f t="shared" si="23"/>
      </c>
      <c r="C721" s="235" t="s">
        <v>334</v>
      </c>
      <c r="D721" s="235">
        <v>1</v>
      </c>
      <c r="E721" s="485">
        <v>30</v>
      </c>
      <c r="F721" s="235" t="str">
        <f>IF(Early_Break!X5=""," ",Early_Break!X5)</f>
        <v> </v>
      </c>
      <c r="G721" s="397">
        <v>0</v>
      </c>
      <c r="H721" s="241">
        <f t="shared" si="24"/>
        <v>0</v>
      </c>
      <c r="I721" s="570"/>
    </row>
    <row r="722" spans="1:9" ht="12.75">
      <c r="A722" s="228"/>
      <c r="B722" s="567">
        <f t="shared" si="23"/>
      </c>
      <c r="C722" s="235" t="s">
        <v>334</v>
      </c>
      <c r="D722" s="235">
        <v>1</v>
      </c>
      <c r="E722" s="485">
        <v>30</v>
      </c>
      <c r="F722" s="235" t="str">
        <f>IF(Early_Break!X6=""," ",Early_Break!X6)</f>
        <v> </v>
      </c>
      <c r="G722" s="397">
        <v>0</v>
      </c>
      <c r="H722" s="241">
        <f t="shared" si="24"/>
        <v>0</v>
      </c>
      <c r="I722" s="570"/>
    </row>
    <row r="723" spans="1:9" ht="13.5" thickBot="1">
      <c r="A723" s="229" t="s">
        <v>458</v>
      </c>
      <c r="B723" s="568">
        <f t="shared" si="23"/>
      </c>
      <c r="C723" s="236" t="s">
        <v>334</v>
      </c>
      <c r="D723" s="236">
        <v>1</v>
      </c>
      <c r="E723" s="486">
        <v>30</v>
      </c>
      <c r="F723" s="236" t="str">
        <f>IF(Early_Break!X7=""," ",Early_Break!X7)</f>
        <v> </v>
      </c>
      <c r="G723" s="398">
        <v>0</v>
      </c>
      <c r="H723" s="242">
        <f t="shared" si="24"/>
        <v>0</v>
      </c>
      <c r="I723" s="571"/>
    </row>
    <row r="724" spans="1:9" ht="12.75">
      <c r="A724" s="229" t="s">
        <v>463</v>
      </c>
      <c r="B724" s="566">
        <f t="shared" si="23"/>
      </c>
      <c r="C724" s="234" t="s">
        <v>334</v>
      </c>
      <c r="D724" s="234">
        <v>1</v>
      </c>
      <c r="E724" s="484">
        <v>26</v>
      </c>
      <c r="F724" s="396" t="s">
        <v>193</v>
      </c>
      <c r="G724" s="234">
        <f>Early_Break!Y4</f>
        <v>0</v>
      </c>
      <c r="H724" s="402">
        <f t="shared" si="24"/>
        <v>0</v>
      </c>
      <c r="I724" s="569"/>
    </row>
    <row r="725" spans="1:9" ht="12.75">
      <c r="A725" s="228"/>
      <c r="B725" s="567">
        <f t="shared" si="23"/>
      </c>
      <c r="C725" s="235" t="s">
        <v>334</v>
      </c>
      <c r="D725" s="235">
        <v>1</v>
      </c>
      <c r="E725" s="485">
        <v>26</v>
      </c>
      <c r="F725" s="397" t="s">
        <v>193</v>
      </c>
      <c r="G725" s="235">
        <f>Early_Break!Y5</f>
        <v>0</v>
      </c>
      <c r="H725" s="241">
        <f t="shared" si="24"/>
        <v>0</v>
      </c>
      <c r="I725" s="570"/>
    </row>
    <row r="726" spans="1:9" ht="12.75">
      <c r="A726" s="228"/>
      <c r="B726" s="567">
        <f t="shared" si="23"/>
      </c>
      <c r="C726" s="235" t="s">
        <v>334</v>
      </c>
      <c r="D726" s="235">
        <v>1</v>
      </c>
      <c r="E726" s="485">
        <v>26</v>
      </c>
      <c r="F726" s="397" t="s">
        <v>193</v>
      </c>
      <c r="G726" s="235">
        <f>Early_Break!Y6</f>
        <v>0</v>
      </c>
      <c r="H726" s="241">
        <f t="shared" si="24"/>
        <v>0</v>
      </c>
      <c r="I726" s="570"/>
    </row>
    <row r="727" spans="1:9" ht="13.5" thickBot="1">
      <c r="A727" s="229" t="s">
        <v>464</v>
      </c>
      <c r="B727" s="568">
        <f t="shared" si="23"/>
      </c>
      <c r="C727" s="236" t="s">
        <v>334</v>
      </c>
      <c r="D727" s="236">
        <v>1</v>
      </c>
      <c r="E727" s="486">
        <v>26</v>
      </c>
      <c r="F727" s="398" t="s">
        <v>193</v>
      </c>
      <c r="G727" s="236">
        <f>Early_Break!Y7</f>
        <v>0</v>
      </c>
      <c r="H727" s="242">
        <f t="shared" si="24"/>
        <v>0</v>
      </c>
      <c r="I727" s="571"/>
    </row>
    <row r="728" spans="1:9" ht="12.75">
      <c r="A728" s="229" t="s">
        <v>465</v>
      </c>
      <c r="B728" s="566">
        <f t="shared" si="23"/>
      </c>
      <c r="C728" s="234" t="s">
        <v>334</v>
      </c>
      <c r="D728" s="234">
        <v>1</v>
      </c>
      <c r="E728" s="484">
        <v>27</v>
      </c>
      <c r="F728" s="396" t="s">
        <v>193</v>
      </c>
      <c r="G728" s="234">
        <f>Early_Break!Z4</f>
        <v>0</v>
      </c>
      <c r="H728" s="402">
        <f t="shared" si="24"/>
        <v>0</v>
      </c>
      <c r="I728" s="569"/>
    </row>
    <row r="729" spans="1:9" ht="12.75">
      <c r="A729" s="228"/>
      <c r="B729" s="567">
        <f t="shared" si="23"/>
      </c>
      <c r="C729" s="235" t="s">
        <v>334</v>
      </c>
      <c r="D729" s="235">
        <v>1</v>
      </c>
      <c r="E729" s="485">
        <v>27</v>
      </c>
      <c r="F729" s="397" t="s">
        <v>193</v>
      </c>
      <c r="G729" s="235">
        <f>Early_Break!Z5</f>
        <v>0</v>
      </c>
      <c r="H729" s="241">
        <f t="shared" si="24"/>
        <v>0</v>
      </c>
      <c r="I729" s="570"/>
    </row>
    <row r="730" spans="1:9" ht="12.75">
      <c r="A730" s="228"/>
      <c r="B730" s="567">
        <f t="shared" si="23"/>
      </c>
      <c r="C730" s="235" t="s">
        <v>334</v>
      </c>
      <c r="D730" s="235">
        <v>1</v>
      </c>
      <c r="E730" s="485">
        <v>27</v>
      </c>
      <c r="F730" s="397" t="s">
        <v>193</v>
      </c>
      <c r="G730" s="235">
        <f>Early_Break!Z6</f>
        <v>0</v>
      </c>
      <c r="H730" s="241">
        <f t="shared" si="24"/>
        <v>0</v>
      </c>
      <c r="I730" s="570"/>
    </row>
    <row r="731" spans="1:9" ht="13.5" thickBot="1">
      <c r="A731" s="229" t="s">
        <v>466</v>
      </c>
      <c r="B731" s="568">
        <f t="shared" si="23"/>
      </c>
      <c r="C731" s="236" t="s">
        <v>334</v>
      </c>
      <c r="D731" s="236">
        <v>1</v>
      </c>
      <c r="E731" s="486">
        <v>27</v>
      </c>
      <c r="F731" s="398" t="s">
        <v>193</v>
      </c>
      <c r="G731" s="236">
        <f>Early_Break!Z7</f>
        <v>0</v>
      </c>
      <c r="H731" s="242">
        <f t="shared" si="24"/>
        <v>0</v>
      </c>
      <c r="I731" s="571"/>
    </row>
    <row r="732" spans="1:9" ht="12.75">
      <c r="A732" s="229" t="s">
        <v>467</v>
      </c>
      <c r="B732" s="566">
        <f t="shared" si="23"/>
      </c>
      <c r="C732" s="234" t="s">
        <v>334</v>
      </c>
      <c r="D732" s="234">
        <v>1</v>
      </c>
      <c r="E732" s="484">
        <v>31</v>
      </c>
      <c r="F732" s="234" t="str">
        <f>IF(Early_Break!AA4=""," ",Early_Break!AA4)</f>
        <v> </v>
      </c>
      <c r="G732" s="396">
        <v>0</v>
      </c>
      <c r="H732" s="402">
        <f t="shared" si="24"/>
        <v>0</v>
      </c>
      <c r="I732" s="569"/>
    </row>
    <row r="733" spans="1:11" ht="12.75">
      <c r="A733" s="228"/>
      <c r="B733" s="567">
        <f t="shared" si="23"/>
      </c>
      <c r="C733" s="235" t="s">
        <v>334</v>
      </c>
      <c r="D733" s="235">
        <v>1</v>
      </c>
      <c r="E733" s="485">
        <v>31</v>
      </c>
      <c r="F733" s="235" t="str">
        <f>IF(Early_Break!AA5=""," ",Early_Break!AA5)</f>
        <v> </v>
      </c>
      <c r="G733" s="397">
        <v>0</v>
      </c>
      <c r="H733" s="241">
        <f t="shared" si="24"/>
        <v>0</v>
      </c>
      <c r="I733" s="570"/>
      <c r="K733" s="102"/>
    </row>
    <row r="734" spans="1:9" ht="12.75">
      <c r="A734" s="228"/>
      <c r="B734" s="567">
        <f t="shared" si="23"/>
      </c>
      <c r="C734" s="235" t="s">
        <v>334</v>
      </c>
      <c r="D734" s="235">
        <v>1</v>
      </c>
      <c r="E734" s="485">
        <v>31</v>
      </c>
      <c r="F734" s="235" t="str">
        <f>IF(Early_Break!AA6=""," ",Early_Break!AA6)</f>
        <v> </v>
      </c>
      <c r="G734" s="397">
        <v>0</v>
      </c>
      <c r="H734" s="241">
        <f t="shared" si="24"/>
        <v>0</v>
      </c>
      <c r="I734" s="570"/>
    </row>
    <row r="735" spans="1:10" ht="13.5" thickBot="1">
      <c r="A735" s="232" t="s">
        <v>468</v>
      </c>
      <c r="B735" s="568">
        <f t="shared" si="23"/>
      </c>
      <c r="C735" s="236" t="s">
        <v>334</v>
      </c>
      <c r="D735" s="236">
        <v>1</v>
      </c>
      <c r="E735" s="486">
        <v>31</v>
      </c>
      <c r="F735" s="236" t="str">
        <f>IF(Early_Break!AA7=""," ",Early_Break!AA7)</f>
        <v> </v>
      </c>
      <c r="G735" s="398">
        <v>0</v>
      </c>
      <c r="H735" s="242">
        <f t="shared" si="24"/>
        <v>0</v>
      </c>
      <c r="I735" s="571"/>
      <c r="J735" s="190"/>
    </row>
    <row r="736" spans="1:9" ht="12.75">
      <c r="A736" s="229" t="s">
        <v>647</v>
      </c>
      <c r="B736" s="580">
        <f>'QC-QA_Acpt'!A4</f>
      </c>
      <c r="C736" s="417" t="s">
        <v>331</v>
      </c>
      <c r="D736" s="417">
        <v>1</v>
      </c>
      <c r="E736" s="487">
        <v>1</v>
      </c>
      <c r="F736" s="417" t="s">
        <v>193</v>
      </c>
      <c r="G736" s="396">
        <v>0</v>
      </c>
      <c r="H736" s="244">
        <f t="shared" si="24"/>
        <v>0</v>
      </c>
      <c r="I736" s="582"/>
    </row>
    <row r="737" spans="1:9" ht="12.75">
      <c r="A737" s="228"/>
      <c r="B737" s="567">
        <f>'QC-QA_Acpt'!A5</f>
      </c>
      <c r="C737" s="235" t="s">
        <v>331</v>
      </c>
      <c r="D737" s="235">
        <v>1</v>
      </c>
      <c r="E737" s="485">
        <v>1</v>
      </c>
      <c r="F737" s="235" t="s">
        <v>193</v>
      </c>
      <c r="G737" s="397">
        <v>0</v>
      </c>
      <c r="H737" s="241">
        <f t="shared" si="24"/>
        <v>0</v>
      </c>
      <c r="I737" s="570"/>
    </row>
    <row r="738" spans="1:9" ht="12.75">
      <c r="A738" s="228"/>
      <c r="B738" s="567">
        <f>'QC-QA_Acpt'!A6</f>
      </c>
      <c r="C738" s="235" t="s">
        <v>331</v>
      </c>
      <c r="D738" s="235">
        <v>1</v>
      </c>
      <c r="E738" s="485">
        <v>1</v>
      </c>
      <c r="F738" s="235" t="s">
        <v>193</v>
      </c>
      <c r="G738" s="397">
        <v>0</v>
      </c>
      <c r="H738" s="241">
        <f t="shared" si="24"/>
        <v>0</v>
      </c>
      <c r="I738" s="570"/>
    </row>
    <row r="739" spans="2:9" ht="12.75">
      <c r="B739" s="567">
        <f>'QC-QA_Acpt'!A7</f>
      </c>
      <c r="C739" s="235" t="s">
        <v>331</v>
      </c>
      <c r="D739" s="235">
        <v>1</v>
      </c>
      <c r="E739" s="485">
        <v>1</v>
      </c>
      <c r="F739" s="235" t="s">
        <v>193</v>
      </c>
      <c r="G739" s="397">
        <v>0</v>
      </c>
      <c r="H739" s="241">
        <f t="shared" si="24"/>
        <v>0</v>
      </c>
      <c r="I739" s="570"/>
    </row>
    <row r="740" spans="1:9" ht="13.5" thickBot="1">
      <c r="A740" s="228" t="s">
        <v>653</v>
      </c>
      <c r="B740" s="568">
        <f>'QC-QA_Acpt'!A8</f>
      </c>
      <c r="C740" s="236" t="s">
        <v>331</v>
      </c>
      <c r="D740" s="236">
        <v>1</v>
      </c>
      <c r="E740" s="486">
        <v>1</v>
      </c>
      <c r="F740" s="236" t="s">
        <v>193</v>
      </c>
      <c r="G740" s="398">
        <v>0</v>
      </c>
      <c r="H740" s="242">
        <f t="shared" si="24"/>
        <v>0</v>
      </c>
      <c r="I740" s="571"/>
    </row>
    <row r="741" spans="1:9" ht="12.75">
      <c r="A741" s="229" t="s">
        <v>734</v>
      </c>
      <c r="B741" s="566">
        <f>B736</f>
      </c>
      <c r="C741" s="234" t="s">
        <v>331</v>
      </c>
      <c r="D741" s="234">
        <v>1</v>
      </c>
      <c r="E741" s="487">
        <v>2</v>
      </c>
      <c r="F741" s="417" t="str">
        <f>IF(B741=""," ",IF(t_smpl!Z38="COMP","ISPC","OSPC"))</f>
        <v> </v>
      </c>
      <c r="G741" s="396">
        <v>0</v>
      </c>
      <c r="H741" s="243">
        <f t="shared" si="24"/>
        <v>0</v>
      </c>
      <c r="I741" s="569"/>
    </row>
    <row r="742" spans="1:9" ht="12.75">
      <c r="A742" s="228"/>
      <c r="B742" s="567">
        <f aca="true" t="shared" si="25" ref="B742:B805">B737</f>
      </c>
      <c r="C742" s="235" t="s">
        <v>331</v>
      </c>
      <c r="D742" s="235">
        <v>1</v>
      </c>
      <c r="E742" s="485">
        <v>2</v>
      </c>
      <c r="F742" s="235" t="str">
        <f>IF(B742=""," ",IF(t_smpl!Z39="COMP","ISPC","OSPC"))</f>
        <v> </v>
      </c>
      <c r="G742" s="397">
        <v>0</v>
      </c>
      <c r="H742" s="241">
        <f t="shared" si="24"/>
        <v>0</v>
      </c>
      <c r="I742" s="570"/>
    </row>
    <row r="743" spans="2:9" ht="12.75">
      <c r="B743" s="567">
        <f t="shared" si="25"/>
      </c>
      <c r="C743" s="235" t="s">
        <v>331</v>
      </c>
      <c r="D743" s="235">
        <v>1</v>
      </c>
      <c r="E743" s="485">
        <v>2</v>
      </c>
      <c r="F743" s="235" t="str">
        <f>IF(B743=""," ",IF(t_smpl!Z40="COMP","ISPC","OSPC"))</f>
        <v> </v>
      </c>
      <c r="G743" s="397">
        <v>0</v>
      </c>
      <c r="H743" s="241">
        <f t="shared" si="24"/>
        <v>0</v>
      </c>
      <c r="I743" s="570"/>
    </row>
    <row r="744" spans="2:9" ht="12.75">
      <c r="B744" s="567">
        <f t="shared" si="25"/>
      </c>
      <c r="C744" s="235" t="s">
        <v>331</v>
      </c>
      <c r="D744" s="235">
        <v>1</v>
      </c>
      <c r="E744" s="485">
        <v>2</v>
      </c>
      <c r="F744" s="235" t="str">
        <f>IF(B744=""," ",IF(t_smpl!Z41="COMP","ISPC","OSPC"))</f>
        <v> </v>
      </c>
      <c r="G744" s="397">
        <v>0</v>
      </c>
      <c r="H744" s="241">
        <f t="shared" si="24"/>
        <v>0</v>
      </c>
      <c r="I744" s="570"/>
    </row>
    <row r="745" spans="1:9" ht="13.5" thickBot="1">
      <c r="A745" s="229" t="s">
        <v>735</v>
      </c>
      <c r="B745" s="568">
        <f t="shared" si="25"/>
      </c>
      <c r="C745" s="236" t="s">
        <v>331</v>
      </c>
      <c r="D745" s="236">
        <v>1</v>
      </c>
      <c r="E745" s="486">
        <v>2</v>
      </c>
      <c r="F745" s="236" t="str">
        <f>IF(B745=""," ",IF(t_smpl!Z42="COMP","ISPC","OSPC"))</f>
        <v> </v>
      </c>
      <c r="G745" s="398">
        <v>0</v>
      </c>
      <c r="H745" s="242">
        <f t="shared" si="24"/>
        <v>0</v>
      </c>
      <c r="I745" s="571"/>
    </row>
    <row r="746" spans="1:9" ht="12.75">
      <c r="A746" s="228" t="s">
        <v>648</v>
      </c>
      <c r="B746" s="566">
        <f t="shared" si="25"/>
      </c>
      <c r="C746" s="234" t="s">
        <v>331</v>
      </c>
      <c r="D746" s="234">
        <v>1</v>
      </c>
      <c r="E746" s="487">
        <v>3</v>
      </c>
      <c r="F746" s="417" t="s">
        <v>193</v>
      </c>
      <c r="G746" s="396">
        <v>0</v>
      </c>
      <c r="H746" s="243">
        <f t="shared" si="24"/>
        <v>0</v>
      </c>
      <c r="I746" s="569"/>
    </row>
    <row r="747" spans="2:9" ht="12.75">
      <c r="B747" s="567">
        <f t="shared" si="25"/>
      </c>
      <c r="C747" s="235" t="s">
        <v>331</v>
      </c>
      <c r="D747" s="235">
        <v>1</v>
      </c>
      <c r="E747" s="485">
        <v>3</v>
      </c>
      <c r="F747" s="235" t="s">
        <v>193</v>
      </c>
      <c r="G747" s="397">
        <v>0</v>
      </c>
      <c r="H747" s="241">
        <f t="shared" si="24"/>
        <v>0</v>
      </c>
      <c r="I747" s="570"/>
    </row>
    <row r="748" spans="2:9" ht="12.75">
      <c r="B748" s="567">
        <f t="shared" si="25"/>
      </c>
      <c r="C748" s="235" t="s">
        <v>331</v>
      </c>
      <c r="D748" s="235">
        <v>1</v>
      </c>
      <c r="E748" s="485">
        <v>3</v>
      </c>
      <c r="F748" s="235" t="s">
        <v>193</v>
      </c>
      <c r="G748" s="397">
        <v>0</v>
      </c>
      <c r="H748" s="241">
        <f t="shared" si="24"/>
        <v>0</v>
      </c>
      <c r="I748" s="570"/>
    </row>
    <row r="749" spans="1:9" ht="12.75">
      <c r="A749" s="228"/>
      <c r="B749" s="567">
        <f t="shared" si="25"/>
      </c>
      <c r="C749" s="235" t="s">
        <v>331</v>
      </c>
      <c r="D749" s="235">
        <v>1</v>
      </c>
      <c r="E749" s="485">
        <v>3</v>
      </c>
      <c r="F749" s="235" t="s">
        <v>193</v>
      </c>
      <c r="G749" s="397">
        <v>0</v>
      </c>
      <c r="H749" s="241">
        <f t="shared" si="24"/>
        <v>0</v>
      </c>
      <c r="I749" s="570"/>
    </row>
    <row r="750" spans="1:9" ht="13.5" thickBot="1">
      <c r="A750" s="228" t="s">
        <v>654</v>
      </c>
      <c r="B750" s="568">
        <f t="shared" si="25"/>
      </c>
      <c r="C750" s="236" t="s">
        <v>331</v>
      </c>
      <c r="D750" s="236">
        <v>1</v>
      </c>
      <c r="E750" s="486">
        <v>3</v>
      </c>
      <c r="F750" s="236" t="s">
        <v>193</v>
      </c>
      <c r="G750" s="398">
        <v>0</v>
      </c>
      <c r="H750" s="242">
        <f t="shared" si="24"/>
        <v>0</v>
      </c>
      <c r="I750" s="571"/>
    </row>
    <row r="751" spans="1:9" ht="12.75">
      <c r="A751" s="228" t="s">
        <v>649</v>
      </c>
      <c r="B751" s="566">
        <f t="shared" si="25"/>
      </c>
      <c r="C751" s="234" t="s">
        <v>331</v>
      </c>
      <c r="D751" s="234">
        <v>1</v>
      </c>
      <c r="E751" s="487">
        <v>4</v>
      </c>
      <c r="F751" s="418" t="s">
        <v>193</v>
      </c>
      <c r="G751" s="234">
        <v>0</v>
      </c>
      <c r="H751" s="243">
        <f t="shared" si="24"/>
        <v>0</v>
      </c>
      <c r="I751" s="569"/>
    </row>
    <row r="752" spans="2:9" ht="12.75">
      <c r="B752" s="567">
        <f t="shared" si="25"/>
      </c>
      <c r="C752" s="235" t="s">
        <v>331</v>
      </c>
      <c r="D752" s="235">
        <v>1</v>
      </c>
      <c r="E752" s="485">
        <v>4</v>
      </c>
      <c r="F752" s="397" t="s">
        <v>193</v>
      </c>
      <c r="G752" s="235">
        <v>0</v>
      </c>
      <c r="H752" s="241">
        <f t="shared" si="24"/>
        <v>0</v>
      </c>
      <c r="I752" s="570"/>
    </row>
    <row r="753" spans="1:9" ht="12.75">
      <c r="A753" s="228"/>
      <c r="B753" s="567">
        <f t="shared" si="25"/>
      </c>
      <c r="C753" s="235" t="s">
        <v>331</v>
      </c>
      <c r="D753" s="235">
        <v>1</v>
      </c>
      <c r="E753" s="485">
        <v>4</v>
      </c>
      <c r="F753" s="397" t="s">
        <v>193</v>
      </c>
      <c r="G753" s="235">
        <v>0</v>
      </c>
      <c r="H753" s="241">
        <f t="shared" si="24"/>
        <v>0</v>
      </c>
      <c r="I753" s="570"/>
    </row>
    <row r="754" spans="1:9" ht="12.75">
      <c r="A754" s="228"/>
      <c r="B754" s="567">
        <f t="shared" si="25"/>
      </c>
      <c r="C754" s="235" t="s">
        <v>331</v>
      </c>
      <c r="D754" s="235">
        <v>1</v>
      </c>
      <c r="E754" s="485">
        <v>4</v>
      </c>
      <c r="F754" s="397" t="s">
        <v>193</v>
      </c>
      <c r="G754" s="235">
        <v>0</v>
      </c>
      <c r="H754" s="241">
        <f t="shared" si="24"/>
        <v>0</v>
      </c>
      <c r="I754" s="570"/>
    </row>
    <row r="755" spans="1:9" ht="13.5" thickBot="1">
      <c r="A755" s="229" t="s">
        <v>655</v>
      </c>
      <c r="B755" s="568">
        <f t="shared" si="25"/>
      </c>
      <c r="C755" s="236" t="s">
        <v>331</v>
      </c>
      <c r="D755" s="236">
        <v>1</v>
      </c>
      <c r="E755" s="486">
        <v>4</v>
      </c>
      <c r="F755" s="398" t="s">
        <v>193</v>
      </c>
      <c r="G755" s="236">
        <v>0</v>
      </c>
      <c r="H755" s="242">
        <f t="shared" si="24"/>
        <v>0</v>
      </c>
      <c r="I755" s="571"/>
    </row>
    <row r="756" spans="1:9" ht="12.75">
      <c r="A756" s="228" t="s">
        <v>650</v>
      </c>
      <c r="B756" s="566">
        <f t="shared" si="25"/>
      </c>
      <c r="C756" s="234" t="s">
        <v>331</v>
      </c>
      <c r="D756" s="234">
        <v>1</v>
      </c>
      <c r="E756" s="487">
        <v>5</v>
      </c>
      <c r="F756" s="418" t="s">
        <v>193</v>
      </c>
      <c r="G756" s="234">
        <v>0</v>
      </c>
      <c r="H756" s="243">
        <f t="shared" si="24"/>
        <v>0</v>
      </c>
      <c r="I756" s="569"/>
    </row>
    <row r="757" spans="1:9" ht="12.75">
      <c r="A757" s="228"/>
      <c r="B757" s="567">
        <f t="shared" si="25"/>
      </c>
      <c r="C757" s="235" t="s">
        <v>331</v>
      </c>
      <c r="D757" s="235">
        <v>1</v>
      </c>
      <c r="E757" s="485">
        <v>5</v>
      </c>
      <c r="F757" s="397" t="s">
        <v>193</v>
      </c>
      <c r="G757" s="235">
        <v>0</v>
      </c>
      <c r="H757" s="241">
        <f t="shared" si="24"/>
        <v>0</v>
      </c>
      <c r="I757" s="570"/>
    </row>
    <row r="758" spans="1:9" ht="12.75">
      <c r="A758" s="228"/>
      <c r="B758" s="567">
        <f t="shared" si="25"/>
      </c>
      <c r="C758" s="235" t="s">
        <v>331</v>
      </c>
      <c r="D758" s="235">
        <v>1</v>
      </c>
      <c r="E758" s="485">
        <v>5</v>
      </c>
      <c r="F758" s="397" t="s">
        <v>193</v>
      </c>
      <c r="G758" s="235">
        <v>0</v>
      </c>
      <c r="H758" s="241">
        <f t="shared" si="24"/>
        <v>0</v>
      </c>
      <c r="I758" s="570"/>
    </row>
    <row r="759" spans="2:9" ht="12.75">
      <c r="B759" s="567">
        <f t="shared" si="25"/>
      </c>
      <c r="C759" s="235" t="s">
        <v>331</v>
      </c>
      <c r="D759" s="235">
        <v>1</v>
      </c>
      <c r="E759" s="485">
        <v>5</v>
      </c>
      <c r="F759" s="397" t="s">
        <v>193</v>
      </c>
      <c r="G759" s="235">
        <v>0</v>
      </c>
      <c r="H759" s="241">
        <f t="shared" si="24"/>
        <v>0</v>
      </c>
      <c r="I759" s="570"/>
    </row>
    <row r="760" spans="1:9" ht="13.5" thickBot="1">
      <c r="A760" s="229" t="s">
        <v>656</v>
      </c>
      <c r="B760" s="568">
        <f t="shared" si="25"/>
      </c>
      <c r="C760" s="236" t="s">
        <v>331</v>
      </c>
      <c r="D760" s="236">
        <v>1</v>
      </c>
      <c r="E760" s="486">
        <v>5</v>
      </c>
      <c r="F760" s="398" t="s">
        <v>193</v>
      </c>
      <c r="G760" s="236">
        <v>0</v>
      </c>
      <c r="H760" s="242">
        <f t="shared" si="24"/>
        <v>0</v>
      </c>
      <c r="I760" s="571"/>
    </row>
    <row r="761" spans="1:9" ht="12.75">
      <c r="A761" s="229" t="s">
        <v>651</v>
      </c>
      <c r="B761" s="566">
        <f t="shared" si="25"/>
      </c>
      <c r="C761" s="234" t="s">
        <v>331</v>
      </c>
      <c r="D761" s="234">
        <v>1</v>
      </c>
      <c r="E761" s="487">
        <v>6</v>
      </c>
      <c r="F761" s="418" t="s">
        <v>193</v>
      </c>
      <c r="G761" s="234">
        <v>0</v>
      </c>
      <c r="H761" s="243">
        <f t="shared" si="24"/>
        <v>0</v>
      </c>
      <c r="I761" s="569"/>
    </row>
    <row r="762" spans="1:9" ht="12.75">
      <c r="A762" s="228"/>
      <c r="B762" s="567">
        <f t="shared" si="25"/>
      </c>
      <c r="C762" s="235" t="s">
        <v>331</v>
      </c>
      <c r="D762" s="235">
        <v>1</v>
      </c>
      <c r="E762" s="485">
        <v>6</v>
      </c>
      <c r="F762" s="397" t="s">
        <v>193</v>
      </c>
      <c r="G762" s="235">
        <v>0</v>
      </c>
      <c r="H762" s="241">
        <f t="shared" si="24"/>
        <v>0</v>
      </c>
      <c r="I762" s="570"/>
    </row>
    <row r="763" spans="2:9" ht="12.75">
      <c r="B763" s="567">
        <f t="shared" si="25"/>
      </c>
      <c r="C763" s="235" t="s">
        <v>331</v>
      </c>
      <c r="D763" s="235">
        <v>1</v>
      </c>
      <c r="E763" s="485">
        <v>6</v>
      </c>
      <c r="F763" s="397" t="s">
        <v>193</v>
      </c>
      <c r="G763" s="235">
        <v>0</v>
      </c>
      <c r="H763" s="241">
        <f t="shared" si="24"/>
        <v>0</v>
      </c>
      <c r="I763" s="570"/>
    </row>
    <row r="764" spans="1:9" ht="12.75">
      <c r="A764" s="228"/>
      <c r="B764" s="567">
        <f t="shared" si="25"/>
      </c>
      <c r="C764" s="235" t="s">
        <v>331</v>
      </c>
      <c r="D764" s="235">
        <v>1</v>
      </c>
      <c r="E764" s="485">
        <v>6</v>
      </c>
      <c r="F764" s="397" t="s">
        <v>193</v>
      </c>
      <c r="G764" s="235">
        <v>0</v>
      </c>
      <c r="H764" s="241">
        <f t="shared" si="24"/>
        <v>0</v>
      </c>
      <c r="I764" s="570"/>
    </row>
    <row r="765" spans="1:9" ht="13.5" thickBot="1">
      <c r="A765" s="228" t="s">
        <v>657</v>
      </c>
      <c r="B765" s="568">
        <f t="shared" si="25"/>
      </c>
      <c r="C765" s="236" t="s">
        <v>331</v>
      </c>
      <c r="D765" s="236">
        <v>1</v>
      </c>
      <c r="E765" s="486">
        <v>6</v>
      </c>
      <c r="F765" s="398" t="s">
        <v>193</v>
      </c>
      <c r="G765" s="236">
        <v>0</v>
      </c>
      <c r="H765" s="242">
        <f t="shared" si="24"/>
        <v>0</v>
      </c>
      <c r="I765" s="571"/>
    </row>
    <row r="766" spans="1:9" ht="12.75">
      <c r="A766" s="229" t="s">
        <v>652</v>
      </c>
      <c r="B766" s="566">
        <f t="shared" si="25"/>
      </c>
      <c r="C766" s="234" t="s">
        <v>331</v>
      </c>
      <c r="D766" s="234">
        <v>1</v>
      </c>
      <c r="E766" s="487">
        <v>7</v>
      </c>
      <c r="F766" s="418" t="s">
        <v>193</v>
      </c>
      <c r="G766" s="234">
        <v>0</v>
      </c>
      <c r="H766" s="243">
        <f t="shared" si="24"/>
        <v>0</v>
      </c>
      <c r="I766" s="569"/>
    </row>
    <row r="767" spans="1:9" ht="12.75">
      <c r="A767" s="228"/>
      <c r="B767" s="567">
        <f t="shared" si="25"/>
      </c>
      <c r="C767" s="235" t="s">
        <v>331</v>
      </c>
      <c r="D767" s="235">
        <v>1</v>
      </c>
      <c r="E767" s="485">
        <v>7</v>
      </c>
      <c r="F767" s="397" t="s">
        <v>193</v>
      </c>
      <c r="G767" s="235">
        <v>0</v>
      </c>
      <c r="H767" s="241">
        <f t="shared" si="24"/>
        <v>0</v>
      </c>
      <c r="I767" s="570"/>
    </row>
    <row r="768" spans="1:9" ht="12.75">
      <c r="A768" s="228"/>
      <c r="B768" s="567">
        <f t="shared" si="25"/>
      </c>
      <c r="C768" s="235" t="s">
        <v>331</v>
      </c>
      <c r="D768" s="235">
        <v>1</v>
      </c>
      <c r="E768" s="485">
        <v>7</v>
      </c>
      <c r="F768" s="397" t="s">
        <v>193</v>
      </c>
      <c r="G768" s="235">
        <v>0</v>
      </c>
      <c r="H768" s="241">
        <f t="shared" si="24"/>
        <v>0</v>
      </c>
      <c r="I768" s="570"/>
    </row>
    <row r="769" spans="1:9" ht="12.75">
      <c r="A769" s="228"/>
      <c r="B769" s="567">
        <f t="shared" si="25"/>
      </c>
      <c r="C769" s="235" t="s">
        <v>331</v>
      </c>
      <c r="D769" s="235">
        <v>1</v>
      </c>
      <c r="E769" s="485">
        <v>7</v>
      </c>
      <c r="F769" s="397" t="s">
        <v>193</v>
      </c>
      <c r="G769" s="235">
        <v>0</v>
      </c>
      <c r="H769" s="241">
        <f t="shared" si="24"/>
        <v>0</v>
      </c>
      <c r="I769" s="570"/>
    </row>
    <row r="770" spans="1:9" ht="13.5" thickBot="1">
      <c r="A770" s="228" t="s">
        <v>658</v>
      </c>
      <c r="B770" s="568">
        <f t="shared" si="25"/>
      </c>
      <c r="C770" s="236" t="s">
        <v>331</v>
      </c>
      <c r="D770" s="236">
        <v>1</v>
      </c>
      <c r="E770" s="486">
        <v>7</v>
      </c>
      <c r="F770" s="398" t="s">
        <v>193</v>
      </c>
      <c r="G770" s="236">
        <v>0</v>
      </c>
      <c r="H770" s="242">
        <f t="shared" si="24"/>
        <v>0</v>
      </c>
      <c r="I770" s="571"/>
    </row>
    <row r="771" spans="1:9" ht="12.75">
      <c r="A771" s="229" t="s">
        <v>645</v>
      </c>
      <c r="B771" s="566">
        <f t="shared" si="25"/>
      </c>
      <c r="C771" s="234" t="s">
        <v>331</v>
      </c>
      <c r="D771" s="234">
        <v>1</v>
      </c>
      <c r="E771" s="487">
        <v>10</v>
      </c>
      <c r="F771" s="418" t="s">
        <v>193</v>
      </c>
      <c r="G771" s="417">
        <f>'QC-QA_Acpt'!J4</f>
        <v>0</v>
      </c>
      <c r="H771" s="243">
        <f t="shared" si="24"/>
        <v>0</v>
      </c>
      <c r="I771" s="569"/>
    </row>
    <row r="772" spans="1:9" ht="12.75">
      <c r="A772" s="228"/>
      <c r="B772" s="567">
        <f t="shared" si="25"/>
      </c>
      <c r="C772" s="235" t="s">
        <v>331</v>
      </c>
      <c r="D772" s="235">
        <v>1</v>
      </c>
      <c r="E772" s="485">
        <v>10</v>
      </c>
      <c r="F772" s="397" t="s">
        <v>193</v>
      </c>
      <c r="G772" s="417">
        <f>'QC-QA_Acpt'!J5</f>
        <v>0</v>
      </c>
      <c r="H772" s="241">
        <f t="shared" si="24"/>
        <v>0</v>
      </c>
      <c r="I772" s="570"/>
    </row>
    <row r="773" spans="1:9" ht="12.75">
      <c r="A773" s="228"/>
      <c r="B773" s="567">
        <f t="shared" si="25"/>
      </c>
      <c r="C773" s="235" t="s">
        <v>331</v>
      </c>
      <c r="D773" s="235">
        <v>1</v>
      </c>
      <c r="E773" s="485">
        <v>10</v>
      </c>
      <c r="F773" s="397" t="s">
        <v>193</v>
      </c>
      <c r="G773" s="417">
        <f>'QC-QA_Acpt'!J6</f>
        <v>0</v>
      </c>
      <c r="H773" s="241">
        <f t="shared" si="24"/>
        <v>0</v>
      </c>
      <c r="I773" s="570"/>
    </row>
    <row r="774" spans="1:9" ht="12.75">
      <c r="A774" s="228"/>
      <c r="B774" s="567">
        <f t="shared" si="25"/>
      </c>
      <c r="C774" s="235" t="s">
        <v>331</v>
      </c>
      <c r="D774" s="235">
        <v>1</v>
      </c>
      <c r="E774" s="485">
        <v>10</v>
      </c>
      <c r="F774" s="397" t="s">
        <v>193</v>
      </c>
      <c r="G774" s="417">
        <f>'QC-QA_Acpt'!J7</f>
        <v>0</v>
      </c>
      <c r="H774" s="241">
        <f t="shared" si="24"/>
        <v>0</v>
      </c>
      <c r="I774" s="570"/>
    </row>
    <row r="775" spans="1:9" ht="13.5" thickBot="1">
      <c r="A775" s="229" t="s">
        <v>646</v>
      </c>
      <c r="B775" s="568">
        <f t="shared" si="25"/>
      </c>
      <c r="C775" s="236" t="s">
        <v>331</v>
      </c>
      <c r="D775" s="236">
        <v>1</v>
      </c>
      <c r="E775" s="486">
        <v>10</v>
      </c>
      <c r="F775" s="398" t="s">
        <v>193</v>
      </c>
      <c r="G775" s="417">
        <f>'QC-QA_Acpt'!J8</f>
        <v>0</v>
      </c>
      <c r="H775" s="242">
        <f t="shared" si="24"/>
        <v>0</v>
      </c>
      <c r="I775" s="571"/>
    </row>
    <row r="776" spans="1:9" ht="12.75">
      <c r="A776" s="229" t="s">
        <v>474</v>
      </c>
      <c r="B776" s="566">
        <f t="shared" si="25"/>
      </c>
      <c r="C776" s="234" t="s">
        <v>331</v>
      </c>
      <c r="D776" s="234">
        <v>1</v>
      </c>
      <c r="E776" s="484">
        <v>27</v>
      </c>
      <c r="F776" s="234">
        <f>'QC-QA_Acpt'!K4</f>
      </c>
      <c r="G776" s="396">
        <v>0</v>
      </c>
      <c r="H776" s="243">
        <f t="shared" si="24"/>
        <v>0</v>
      </c>
      <c r="I776" s="569"/>
    </row>
    <row r="777" spans="1:9" ht="12.75">
      <c r="A777" s="228"/>
      <c r="B777" s="567">
        <f t="shared" si="25"/>
      </c>
      <c r="C777" s="235" t="s">
        <v>331</v>
      </c>
      <c r="D777" s="235">
        <v>1</v>
      </c>
      <c r="E777" s="485">
        <v>27</v>
      </c>
      <c r="F777" s="235">
        <f>'QC-QA_Acpt'!K5</f>
      </c>
      <c r="G777" s="397">
        <v>0</v>
      </c>
      <c r="H777" s="241">
        <f t="shared" si="24"/>
        <v>0</v>
      </c>
      <c r="I777" s="570"/>
    </row>
    <row r="778" spans="1:9" ht="12.75">
      <c r="A778" s="228"/>
      <c r="B778" s="567">
        <f t="shared" si="25"/>
      </c>
      <c r="C778" s="235" t="s">
        <v>331</v>
      </c>
      <c r="D778" s="235">
        <v>1</v>
      </c>
      <c r="E778" s="485">
        <v>27</v>
      </c>
      <c r="F778" s="235">
        <f>'QC-QA_Acpt'!K6</f>
      </c>
      <c r="G778" s="397">
        <v>0</v>
      </c>
      <c r="H778" s="241">
        <f t="shared" si="24"/>
        <v>0</v>
      </c>
      <c r="I778" s="570"/>
    </row>
    <row r="779" spans="1:9" ht="12.75">
      <c r="A779" s="228"/>
      <c r="B779" s="567">
        <f t="shared" si="25"/>
      </c>
      <c r="C779" s="235" t="s">
        <v>331</v>
      </c>
      <c r="D779" s="235">
        <v>1</v>
      </c>
      <c r="E779" s="485">
        <v>27</v>
      </c>
      <c r="F779" s="235">
        <f>'QC-QA_Acpt'!K7</f>
      </c>
      <c r="G779" s="397">
        <v>0</v>
      </c>
      <c r="H779" s="241">
        <f aca="true" t="shared" si="26" ref="H779:H842">H753</f>
        <v>0</v>
      </c>
      <c r="I779" s="570"/>
    </row>
    <row r="780" spans="1:9" ht="13.5" thickBot="1">
      <c r="A780" s="229" t="s">
        <v>487</v>
      </c>
      <c r="B780" s="568">
        <f t="shared" si="25"/>
      </c>
      <c r="C780" s="236" t="s">
        <v>331</v>
      </c>
      <c r="D780" s="236">
        <v>1</v>
      </c>
      <c r="E780" s="486">
        <v>27</v>
      </c>
      <c r="F780" s="236">
        <f>'QC-QA_Acpt'!K8</f>
      </c>
      <c r="G780" s="398">
        <v>0</v>
      </c>
      <c r="H780" s="242">
        <f t="shared" si="26"/>
        <v>0</v>
      </c>
      <c r="I780" s="571"/>
    </row>
    <row r="781" spans="1:9" ht="12.75">
      <c r="A781" s="229" t="s">
        <v>670</v>
      </c>
      <c r="B781" s="566">
        <f t="shared" si="25"/>
      </c>
      <c r="C781" s="234" t="s">
        <v>331</v>
      </c>
      <c r="D781" s="234">
        <v>1</v>
      </c>
      <c r="E781" s="484">
        <v>11</v>
      </c>
      <c r="F781" s="396" t="s">
        <v>193</v>
      </c>
      <c r="G781" s="396">
        <v>0</v>
      </c>
      <c r="H781" s="402">
        <f t="shared" si="26"/>
        <v>0</v>
      </c>
      <c r="I781" s="569"/>
    </row>
    <row r="782" spans="1:9" ht="12.75">
      <c r="A782" s="228"/>
      <c r="B782" s="567">
        <f t="shared" si="25"/>
      </c>
      <c r="C782" s="235" t="s">
        <v>331</v>
      </c>
      <c r="D782" s="235">
        <v>1</v>
      </c>
      <c r="E782" s="485">
        <v>11</v>
      </c>
      <c r="F782" s="397" t="s">
        <v>193</v>
      </c>
      <c r="G782" s="397">
        <v>0</v>
      </c>
      <c r="H782" s="241">
        <f t="shared" si="26"/>
        <v>0</v>
      </c>
      <c r="I782" s="570"/>
    </row>
    <row r="783" spans="1:9" ht="12.75">
      <c r="A783" s="228"/>
      <c r="B783" s="567">
        <f t="shared" si="25"/>
      </c>
      <c r="C783" s="235" t="s">
        <v>331</v>
      </c>
      <c r="D783" s="235">
        <v>1</v>
      </c>
      <c r="E783" s="485">
        <v>11</v>
      </c>
      <c r="F783" s="397" t="s">
        <v>193</v>
      </c>
      <c r="G783" s="397">
        <v>0</v>
      </c>
      <c r="H783" s="241">
        <f t="shared" si="26"/>
        <v>0</v>
      </c>
      <c r="I783" s="570"/>
    </row>
    <row r="784" spans="1:9" ht="12.75">
      <c r="A784" s="228"/>
      <c r="B784" s="567">
        <f t="shared" si="25"/>
      </c>
      <c r="C784" s="235" t="s">
        <v>331</v>
      </c>
      <c r="D784" s="235">
        <v>1</v>
      </c>
      <c r="E784" s="485">
        <v>11</v>
      </c>
      <c r="F784" s="397" t="s">
        <v>193</v>
      </c>
      <c r="G784" s="397">
        <v>0</v>
      </c>
      <c r="H784" s="241">
        <f t="shared" si="26"/>
        <v>0</v>
      </c>
      <c r="I784" s="570"/>
    </row>
    <row r="785" spans="1:9" ht="13.5" thickBot="1">
      <c r="A785" s="229" t="s">
        <v>671</v>
      </c>
      <c r="B785" s="568">
        <f t="shared" si="25"/>
      </c>
      <c r="C785" s="235" t="s">
        <v>331</v>
      </c>
      <c r="D785" s="235">
        <v>1</v>
      </c>
      <c r="E785" s="485">
        <v>11</v>
      </c>
      <c r="F785" s="397" t="s">
        <v>193</v>
      </c>
      <c r="G785" s="397">
        <v>0</v>
      </c>
      <c r="H785" s="241">
        <f t="shared" si="26"/>
        <v>0</v>
      </c>
      <c r="I785" s="570"/>
    </row>
    <row r="786" spans="1:9" ht="12.75">
      <c r="A786" s="229" t="s">
        <v>475</v>
      </c>
      <c r="B786" s="566">
        <f t="shared" si="25"/>
      </c>
      <c r="C786" s="234" t="s">
        <v>331</v>
      </c>
      <c r="D786" s="234">
        <v>1</v>
      </c>
      <c r="E786" s="484">
        <v>12</v>
      </c>
      <c r="F786" s="396" t="s">
        <v>193</v>
      </c>
      <c r="G786" s="234">
        <f>'QC-QA_Acpt'!M4</f>
        <v>0</v>
      </c>
      <c r="H786" s="402">
        <f t="shared" si="26"/>
        <v>0</v>
      </c>
      <c r="I786" s="569"/>
    </row>
    <row r="787" spans="1:9" ht="12.75">
      <c r="A787" s="228"/>
      <c r="B787" s="567">
        <f t="shared" si="25"/>
      </c>
      <c r="C787" s="235" t="s">
        <v>331</v>
      </c>
      <c r="D787" s="235">
        <v>1</v>
      </c>
      <c r="E787" s="485">
        <v>12</v>
      </c>
      <c r="F787" s="397" t="s">
        <v>193</v>
      </c>
      <c r="G787" s="235">
        <f>'QC-QA_Acpt'!M5</f>
        <v>0</v>
      </c>
      <c r="H787" s="241">
        <f t="shared" si="26"/>
        <v>0</v>
      </c>
      <c r="I787" s="570"/>
    </row>
    <row r="788" spans="1:9" ht="12.75">
      <c r="A788" s="228"/>
      <c r="B788" s="567">
        <f t="shared" si="25"/>
      </c>
      <c r="C788" s="235" t="s">
        <v>331</v>
      </c>
      <c r="D788" s="235">
        <v>1</v>
      </c>
      <c r="E788" s="485">
        <v>12</v>
      </c>
      <c r="F788" s="397" t="s">
        <v>193</v>
      </c>
      <c r="G788" s="235">
        <f>'QC-QA_Acpt'!M6</f>
        <v>0</v>
      </c>
      <c r="H788" s="241">
        <f t="shared" si="26"/>
        <v>0</v>
      </c>
      <c r="I788" s="570"/>
    </row>
    <row r="789" spans="1:9" ht="12.75">
      <c r="A789" s="228"/>
      <c r="B789" s="567">
        <f t="shared" si="25"/>
      </c>
      <c r="C789" s="235" t="s">
        <v>331</v>
      </c>
      <c r="D789" s="235">
        <v>1</v>
      </c>
      <c r="E789" s="485">
        <v>12</v>
      </c>
      <c r="F789" s="397" t="s">
        <v>193</v>
      </c>
      <c r="G789" s="235">
        <f>'QC-QA_Acpt'!M7</f>
        <v>0</v>
      </c>
      <c r="H789" s="241">
        <f t="shared" si="26"/>
        <v>0</v>
      </c>
      <c r="I789" s="570"/>
    </row>
    <row r="790" spans="1:9" ht="13.5" thickBot="1">
      <c r="A790" s="229" t="s">
        <v>488</v>
      </c>
      <c r="B790" s="568">
        <f t="shared" si="25"/>
      </c>
      <c r="C790" s="236" t="s">
        <v>331</v>
      </c>
      <c r="D790" s="236">
        <v>1</v>
      </c>
      <c r="E790" s="486">
        <v>12</v>
      </c>
      <c r="F790" s="398" t="s">
        <v>193</v>
      </c>
      <c r="G790" s="236">
        <f>'QC-QA_Acpt'!M8</f>
        <v>0</v>
      </c>
      <c r="H790" s="242">
        <f t="shared" si="26"/>
        <v>0</v>
      </c>
      <c r="I790" s="571"/>
    </row>
    <row r="791" spans="1:9" ht="12.75">
      <c r="A791" s="229" t="s">
        <v>476</v>
      </c>
      <c r="B791" s="566">
        <f t="shared" si="25"/>
      </c>
      <c r="C791" s="234" t="s">
        <v>331</v>
      </c>
      <c r="D791" s="234">
        <v>1</v>
      </c>
      <c r="E791" s="484">
        <v>13</v>
      </c>
      <c r="F791" s="234">
        <f>'QC-QA_Acpt'!N4</f>
        <v>0</v>
      </c>
      <c r="G791" s="396">
        <v>0</v>
      </c>
      <c r="H791" s="243">
        <f t="shared" si="26"/>
        <v>0</v>
      </c>
      <c r="I791" s="569"/>
    </row>
    <row r="792" spans="1:9" ht="12.75">
      <c r="A792" s="228"/>
      <c r="B792" s="567">
        <f t="shared" si="25"/>
      </c>
      <c r="C792" s="235" t="s">
        <v>331</v>
      </c>
      <c r="D792" s="235">
        <v>1</v>
      </c>
      <c r="E792" s="485">
        <v>13</v>
      </c>
      <c r="F792" s="235">
        <f>'QC-QA_Acpt'!N5</f>
        <v>0</v>
      </c>
      <c r="G792" s="397">
        <v>0</v>
      </c>
      <c r="H792" s="241">
        <f t="shared" si="26"/>
        <v>0</v>
      </c>
      <c r="I792" s="570"/>
    </row>
    <row r="793" spans="1:9" ht="12.75">
      <c r="A793" s="228"/>
      <c r="B793" s="567">
        <f t="shared" si="25"/>
      </c>
      <c r="C793" s="235" t="s">
        <v>331</v>
      </c>
      <c r="D793" s="235">
        <v>1</v>
      </c>
      <c r="E793" s="485">
        <v>13</v>
      </c>
      <c r="F793" s="235">
        <f>'QC-QA_Acpt'!N6</f>
        <v>0</v>
      </c>
      <c r="G793" s="397">
        <v>0</v>
      </c>
      <c r="H793" s="241">
        <f t="shared" si="26"/>
        <v>0</v>
      </c>
      <c r="I793" s="570"/>
    </row>
    <row r="794" spans="1:9" ht="12.75">
      <c r="A794" s="228"/>
      <c r="B794" s="567">
        <f t="shared" si="25"/>
      </c>
      <c r="C794" s="235" t="s">
        <v>331</v>
      </c>
      <c r="D794" s="235">
        <v>1</v>
      </c>
      <c r="E794" s="485">
        <v>13</v>
      </c>
      <c r="F794" s="235">
        <f>'QC-QA_Acpt'!N7</f>
        <v>0</v>
      </c>
      <c r="G794" s="397">
        <v>0</v>
      </c>
      <c r="H794" s="241">
        <f t="shared" si="26"/>
        <v>0</v>
      </c>
      <c r="I794" s="570"/>
    </row>
    <row r="795" spans="1:9" ht="13.5" thickBot="1">
      <c r="A795" s="229" t="s">
        <v>489</v>
      </c>
      <c r="B795" s="568">
        <f t="shared" si="25"/>
      </c>
      <c r="C795" s="236" t="s">
        <v>331</v>
      </c>
      <c r="D795" s="236">
        <v>1</v>
      </c>
      <c r="E795" s="486">
        <v>13</v>
      </c>
      <c r="F795" s="236">
        <f>'QC-QA_Acpt'!N8</f>
        <v>0</v>
      </c>
      <c r="G795" s="398">
        <v>0</v>
      </c>
      <c r="H795" s="242">
        <f t="shared" si="26"/>
        <v>0</v>
      </c>
      <c r="I795" s="571"/>
    </row>
    <row r="796" spans="1:9" ht="12.75">
      <c r="A796" s="229" t="s">
        <v>672</v>
      </c>
      <c r="B796" s="566">
        <f t="shared" si="25"/>
      </c>
      <c r="C796" s="234" t="s">
        <v>331</v>
      </c>
      <c r="D796" s="234">
        <v>1</v>
      </c>
      <c r="E796" s="484">
        <v>14</v>
      </c>
      <c r="F796" s="396" t="s">
        <v>193</v>
      </c>
      <c r="G796" s="396">
        <v>0</v>
      </c>
      <c r="H796" s="402">
        <f t="shared" si="26"/>
        <v>0</v>
      </c>
      <c r="I796" s="569"/>
    </row>
    <row r="797" spans="1:9" ht="12.75">
      <c r="A797" s="228"/>
      <c r="B797" s="567">
        <f t="shared" si="25"/>
      </c>
      <c r="C797" s="235" t="s">
        <v>331</v>
      </c>
      <c r="D797" s="235">
        <v>1</v>
      </c>
      <c r="E797" s="485">
        <v>14</v>
      </c>
      <c r="F797" s="397" t="s">
        <v>193</v>
      </c>
      <c r="G797" s="397">
        <v>0</v>
      </c>
      <c r="H797" s="241">
        <f t="shared" si="26"/>
        <v>0</v>
      </c>
      <c r="I797" s="570"/>
    </row>
    <row r="798" spans="1:9" ht="12.75">
      <c r="A798" s="228"/>
      <c r="B798" s="567">
        <f t="shared" si="25"/>
      </c>
      <c r="C798" s="235" t="s">
        <v>331</v>
      </c>
      <c r="D798" s="235">
        <v>1</v>
      </c>
      <c r="E798" s="485">
        <v>14</v>
      </c>
      <c r="F798" s="397" t="s">
        <v>193</v>
      </c>
      <c r="G798" s="397">
        <v>0</v>
      </c>
      <c r="H798" s="241">
        <f t="shared" si="26"/>
        <v>0</v>
      </c>
      <c r="I798" s="570"/>
    </row>
    <row r="799" spans="1:9" ht="12.75">
      <c r="A799" s="228"/>
      <c r="B799" s="567">
        <f t="shared" si="25"/>
      </c>
      <c r="C799" s="235" t="s">
        <v>331</v>
      </c>
      <c r="D799" s="235">
        <v>1</v>
      </c>
      <c r="E799" s="485">
        <v>14</v>
      </c>
      <c r="F799" s="397" t="s">
        <v>193</v>
      </c>
      <c r="G799" s="397">
        <v>0</v>
      </c>
      <c r="H799" s="241">
        <f t="shared" si="26"/>
        <v>0</v>
      </c>
      <c r="I799" s="570"/>
    </row>
    <row r="800" spans="1:9" ht="13.5" thickBot="1">
      <c r="A800" s="229" t="s">
        <v>673</v>
      </c>
      <c r="B800" s="568">
        <f t="shared" si="25"/>
      </c>
      <c r="C800" s="235" t="s">
        <v>331</v>
      </c>
      <c r="D800" s="235">
        <v>1</v>
      </c>
      <c r="E800" s="485">
        <v>14</v>
      </c>
      <c r="F800" s="397" t="s">
        <v>193</v>
      </c>
      <c r="G800" s="397">
        <v>0</v>
      </c>
      <c r="H800" s="241">
        <f t="shared" si="26"/>
        <v>0</v>
      </c>
      <c r="I800" s="570"/>
    </row>
    <row r="801" spans="1:9" ht="12.75">
      <c r="A801" s="229" t="s">
        <v>477</v>
      </c>
      <c r="B801" s="566">
        <f t="shared" si="25"/>
      </c>
      <c r="C801" s="234" t="s">
        <v>331</v>
      </c>
      <c r="D801" s="234">
        <v>1</v>
      </c>
      <c r="E801" s="484">
        <v>15</v>
      </c>
      <c r="F801" s="396" t="s">
        <v>193</v>
      </c>
      <c r="G801" s="234">
        <f>'QC-QA_Acpt'!O4</f>
        <v>0</v>
      </c>
      <c r="H801" s="402">
        <f t="shared" si="26"/>
        <v>0</v>
      </c>
      <c r="I801" s="569"/>
    </row>
    <row r="802" spans="1:9" ht="12.75">
      <c r="A802" s="228"/>
      <c r="B802" s="567">
        <f t="shared" si="25"/>
      </c>
      <c r="C802" s="235" t="s">
        <v>331</v>
      </c>
      <c r="D802" s="235">
        <v>1</v>
      </c>
      <c r="E802" s="485">
        <v>15</v>
      </c>
      <c r="F802" s="397" t="s">
        <v>193</v>
      </c>
      <c r="G802" s="235">
        <f>'QC-QA_Acpt'!O5</f>
        <v>0</v>
      </c>
      <c r="H802" s="241">
        <f t="shared" si="26"/>
        <v>0</v>
      </c>
      <c r="I802" s="570"/>
    </row>
    <row r="803" spans="1:9" ht="12.75">
      <c r="A803" s="228"/>
      <c r="B803" s="567">
        <f t="shared" si="25"/>
      </c>
      <c r="C803" s="235" t="s">
        <v>331</v>
      </c>
      <c r="D803" s="235">
        <v>1</v>
      </c>
      <c r="E803" s="485">
        <v>15</v>
      </c>
      <c r="F803" s="397" t="s">
        <v>193</v>
      </c>
      <c r="G803" s="235">
        <f>'QC-QA_Acpt'!O6</f>
        <v>0</v>
      </c>
      <c r="H803" s="241">
        <f t="shared" si="26"/>
        <v>0</v>
      </c>
      <c r="I803" s="570"/>
    </row>
    <row r="804" spans="1:9" ht="12.75">
      <c r="A804" s="228"/>
      <c r="B804" s="567">
        <f t="shared" si="25"/>
      </c>
      <c r="C804" s="235" t="s">
        <v>331</v>
      </c>
      <c r="D804" s="235">
        <v>1</v>
      </c>
      <c r="E804" s="485">
        <v>15</v>
      </c>
      <c r="F804" s="397" t="s">
        <v>193</v>
      </c>
      <c r="G804" s="235">
        <f>'QC-QA_Acpt'!O7</f>
        <v>0</v>
      </c>
      <c r="H804" s="241">
        <f t="shared" si="26"/>
        <v>0</v>
      </c>
      <c r="I804" s="570"/>
    </row>
    <row r="805" spans="1:9" ht="13.5" thickBot="1">
      <c r="A805" s="229" t="s">
        <v>490</v>
      </c>
      <c r="B805" s="568">
        <f t="shared" si="25"/>
      </c>
      <c r="C805" s="236" t="s">
        <v>331</v>
      </c>
      <c r="D805" s="236">
        <v>1</v>
      </c>
      <c r="E805" s="486">
        <v>15</v>
      </c>
      <c r="F805" s="398" t="s">
        <v>193</v>
      </c>
      <c r="G805" s="236">
        <f>'QC-QA_Acpt'!O8</f>
        <v>0</v>
      </c>
      <c r="H805" s="242">
        <f t="shared" si="26"/>
        <v>0</v>
      </c>
      <c r="I805" s="571"/>
    </row>
    <row r="806" spans="1:9" ht="12.75">
      <c r="A806" s="229" t="s">
        <v>478</v>
      </c>
      <c r="B806" s="566">
        <f aca="true" t="shared" si="27" ref="B806:B869">B801</f>
      </c>
      <c r="C806" s="234" t="s">
        <v>331</v>
      </c>
      <c r="D806" s="234">
        <v>1</v>
      </c>
      <c r="E806" s="484">
        <v>16</v>
      </c>
      <c r="F806" s="396" t="s">
        <v>193</v>
      </c>
      <c r="G806" s="234">
        <f>'QC-QA_Acpt'!P4</f>
        <v>0</v>
      </c>
      <c r="H806" s="402">
        <f t="shared" si="26"/>
        <v>0</v>
      </c>
      <c r="I806" s="569"/>
    </row>
    <row r="807" spans="1:9" ht="12.75">
      <c r="A807" s="228"/>
      <c r="B807" s="567">
        <f t="shared" si="27"/>
      </c>
      <c r="C807" s="235" t="s">
        <v>331</v>
      </c>
      <c r="D807" s="235">
        <v>1</v>
      </c>
      <c r="E807" s="485">
        <v>16</v>
      </c>
      <c r="F807" s="397" t="s">
        <v>193</v>
      </c>
      <c r="G807" s="235">
        <f>'QC-QA_Acpt'!P5</f>
        <v>0</v>
      </c>
      <c r="H807" s="241">
        <f t="shared" si="26"/>
        <v>0</v>
      </c>
      <c r="I807" s="570"/>
    </row>
    <row r="808" spans="1:9" ht="12.75">
      <c r="A808" s="228"/>
      <c r="B808" s="567">
        <f t="shared" si="27"/>
      </c>
      <c r="C808" s="235" t="s">
        <v>331</v>
      </c>
      <c r="D808" s="235">
        <v>1</v>
      </c>
      <c r="E808" s="485">
        <v>16</v>
      </c>
      <c r="F808" s="397" t="s">
        <v>193</v>
      </c>
      <c r="G808" s="235">
        <f>'QC-QA_Acpt'!P6</f>
        <v>0</v>
      </c>
      <c r="H808" s="241">
        <f t="shared" si="26"/>
        <v>0</v>
      </c>
      <c r="I808" s="570"/>
    </row>
    <row r="809" spans="1:9" ht="12.75">
      <c r="A809" s="228"/>
      <c r="B809" s="567">
        <f t="shared" si="27"/>
      </c>
      <c r="C809" s="235" t="s">
        <v>331</v>
      </c>
      <c r="D809" s="235">
        <v>1</v>
      </c>
      <c r="E809" s="485">
        <v>16</v>
      </c>
      <c r="F809" s="397" t="s">
        <v>193</v>
      </c>
      <c r="G809" s="235">
        <f>'QC-QA_Acpt'!P7</f>
        <v>0</v>
      </c>
      <c r="H809" s="241">
        <f t="shared" si="26"/>
        <v>0</v>
      </c>
      <c r="I809" s="570"/>
    </row>
    <row r="810" spans="1:9" ht="13.5" thickBot="1">
      <c r="A810" s="229" t="s">
        <v>491</v>
      </c>
      <c r="B810" s="568">
        <f t="shared" si="27"/>
      </c>
      <c r="C810" s="236" t="s">
        <v>331</v>
      </c>
      <c r="D810" s="236">
        <v>1</v>
      </c>
      <c r="E810" s="486">
        <v>16</v>
      </c>
      <c r="F810" s="398" t="s">
        <v>193</v>
      </c>
      <c r="G810" s="236">
        <f>'QC-QA_Acpt'!P8</f>
        <v>0</v>
      </c>
      <c r="H810" s="242">
        <f t="shared" si="26"/>
        <v>0</v>
      </c>
      <c r="I810" s="571"/>
    </row>
    <row r="811" spans="1:9" ht="12.75">
      <c r="A811" s="229" t="s">
        <v>479</v>
      </c>
      <c r="B811" s="566">
        <f t="shared" si="27"/>
      </c>
      <c r="C811" s="234" t="s">
        <v>331</v>
      </c>
      <c r="D811" s="234">
        <v>1</v>
      </c>
      <c r="E811" s="484">
        <v>17</v>
      </c>
      <c r="F811" s="396" t="s">
        <v>193</v>
      </c>
      <c r="G811" s="234">
        <f>'QC-QA_Acpt'!Q4</f>
        <v>0</v>
      </c>
      <c r="H811" s="402">
        <f t="shared" si="26"/>
        <v>0</v>
      </c>
      <c r="I811" s="569"/>
    </row>
    <row r="812" spans="1:9" ht="12.75">
      <c r="A812" s="228"/>
      <c r="B812" s="567">
        <f t="shared" si="27"/>
      </c>
      <c r="C812" s="235" t="s">
        <v>331</v>
      </c>
      <c r="D812" s="235">
        <v>1</v>
      </c>
      <c r="E812" s="485">
        <v>17</v>
      </c>
      <c r="F812" s="397" t="s">
        <v>193</v>
      </c>
      <c r="G812" s="235">
        <f>'QC-QA_Acpt'!Q5</f>
        <v>0</v>
      </c>
      <c r="H812" s="241">
        <f t="shared" si="26"/>
        <v>0</v>
      </c>
      <c r="I812" s="570"/>
    </row>
    <row r="813" spans="1:9" ht="12.75">
      <c r="A813" s="228"/>
      <c r="B813" s="567">
        <f t="shared" si="27"/>
      </c>
      <c r="C813" s="235" t="s">
        <v>331</v>
      </c>
      <c r="D813" s="235">
        <v>1</v>
      </c>
      <c r="E813" s="485">
        <v>17</v>
      </c>
      <c r="F813" s="397" t="s">
        <v>193</v>
      </c>
      <c r="G813" s="235">
        <f>'QC-QA_Acpt'!Q6</f>
        <v>0</v>
      </c>
      <c r="H813" s="241">
        <f t="shared" si="26"/>
        <v>0</v>
      </c>
      <c r="I813" s="570"/>
    </row>
    <row r="814" spans="1:9" ht="12.75">
      <c r="A814" s="228"/>
      <c r="B814" s="567">
        <f t="shared" si="27"/>
      </c>
      <c r="C814" s="235" t="s">
        <v>331</v>
      </c>
      <c r="D814" s="235">
        <v>1</v>
      </c>
      <c r="E814" s="485">
        <v>17</v>
      </c>
      <c r="F814" s="397" t="s">
        <v>193</v>
      </c>
      <c r="G814" s="235">
        <f>'QC-QA_Acpt'!Q7</f>
        <v>0</v>
      </c>
      <c r="H814" s="241">
        <f t="shared" si="26"/>
        <v>0</v>
      </c>
      <c r="I814" s="570"/>
    </row>
    <row r="815" spans="1:9" ht="13.5" thickBot="1">
      <c r="A815" s="229" t="s">
        <v>492</v>
      </c>
      <c r="B815" s="568">
        <f t="shared" si="27"/>
      </c>
      <c r="C815" s="236" t="s">
        <v>331</v>
      </c>
      <c r="D815" s="236">
        <v>1</v>
      </c>
      <c r="E815" s="486">
        <v>17</v>
      </c>
      <c r="F815" s="398" t="s">
        <v>193</v>
      </c>
      <c r="G815" s="236">
        <f>'QC-QA_Acpt'!Q8</f>
        <v>0</v>
      </c>
      <c r="H815" s="242">
        <f t="shared" si="26"/>
        <v>0</v>
      </c>
      <c r="I815" s="571"/>
    </row>
    <row r="816" spans="1:9" ht="12.75">
      <c r="A816" s="229" t="s">
        <v>480</v>
      </c>
      <c r="B816" s="566">
        <f t="shared" si="27"/>
      </c>
      <c r="C816" s="234" t="s">
        <v>331</v>
      </c>
      <c r="D816" s="234">
        <v>1</v>
      </c>
      <c r="E816" s="484">
        <v>18</v>
      </c>
      <c r="F816" s="234">
        <f>'QC-QA_Acpt'!R4</f>
        <v>0</v>
      </c>
      <c r="G816" s="396">
        <v>0</v>
      </c>
      <c r="H816" s="243">
        <f t="shared" si="26"/>
        <v>0</v>
      </c>
      <c r="I816" s="569"/>
    </row>
    <row r="817" spans="1:9" ht="12.75">
      <c r="A817" s="228"/>
      <c r="B817" s="567">
        <f t="shared" si="27"/>
      </c>
      <c r="C817" s="235" t="s">
        <v>331</v>
      </c>
      <c r="D817" s="235">
        <v>1</v>
      </c>
      <c r="E817" s="485">
        <v>18</v>
      </c>
      <c r="F817" s="235">
        <f>'QC-QA_Acpt'!R5</f>
        <v>0</v>
      </c>
      <c r="G817" s="397">
        <v>0</v>
      </c>
      <c r="H817" s="241">
        <f t="shared" si="26"/>
        <v>0</v>
      </c>
      <c r="I817" s="570"/>
    </row>
    <row r="818" spans="1:9" ht="12.75">
      <c r="A818" s="228"/>
      <c r="B818" s="567">
        <f t="shared" si="27"/>
      </c>
      <c r="C818" s="235" t="s">
        <v>331</v>
      </c>
      <c r="D818" s="235">
        <v>1</v>
      </c>
      <c r="E818" s="485">
        <v>18</v>
      </c>
      <c r="F818" s="235">
        <f>'QC-QA_Acpt'!R6</f>
        <v>0</v>
      </c>
      <c r="G818" s="397">
        <v>0</v>
      </c>
      <c r="H818" s="241">
        <f t="shared" si="26"/>
        <v>0</v>
      </c>
      <c r="I818" s="570"/>
    </row>
    <row r="819" spans="1:9" ht="12.75">
      <c r="A819" s="228"/>
      <c r="B819" s="567">
        <f t="shared" si="27"/>
      </c>
      <c r="C819" s="235" t="s">
        <v>331</v>
      </c>
      <c r="D819" s="235">
        <v>1</v>
      </c>
      <c r="E819" s="485">
        <v>18</v>
      </c>
      <c r="F819" s="235">
        <f>'QC-QA_Acpt'!R7</f>
        <v>0</v>
      </c>
      <c r="G819" s="397">
        <v>0</v>
      </c>
      <c r="H819" s="241">
        <f t="shared" si="26"/>
        <v>0</v>
      </c>
      <c r="I819" s="570"/>
    </row>
    <row r="820" spans="1:9" ht="13.5" thickBot="1">
      <c r="A820" s="229" t="s">
        <v>493</v>
      </c>
      <c r="B820" s="568">
        <f t="shared" si="27"/>
      </c>
      <c r="C820" s="236" t="s">
        <v>331</v>
      </c>
      <c r="D820" s="236">
        <v>1</v>
      </c>
      <c r="E820" s="486">
        <v>18</v>
      </c>
      <c r="F820" s="236">
        <f>'QC-QA_Acpt'!R8</f>
        <v>0</v>
      </c>
      <c r="G820" s="398">
        <v>0</v>
      </c>
      <c r="H820" s="242">
        <f t="shared" si="26"/>
        <v>0</v>
      </c>
      <c r="I820" s="571"/>
    </row>
    <row r="821" spans="1:9" ht="12.75">
      <c r="A821" s="229" t="s">
        <v>674</v>
      </c>
      <c r="B821" s="566">
        <f t="shared" si="27"/>
      </c>
      <c r="C821" s="234" t="s">
        <v>331</v>
      </c>
      <c r="D821" s="234">
        <v>1</v>
      </c>
      <c r="E821" s="484">
        <v>19</v>
      </c>
      <c r="F821" s="396" t="s">
        <v>193</v>
      </c>
      <c r="G821" s="396">
        <v>0</v>
      </c>
      <c r="H821" s="402">
        <f t="shared" si="26"/>
        <v>0</v>
      </c>
      <c r="I821" s="569"/>
    </row>
    <row r="822" spans="1:9" ht="12.75">
      <c r="A822" s="228"/>
      <c r="B822" s="567">
        <f t="shared" si="27"/>
      </c>
      <c r="C822" s="235" t="s">
        <v>331</v>
      </c>
      <c r="D822" s="235">
        <v>1</v>
      </c>
      <c r="E822" s="485">
        <v>19</v>
      </c>
      <c r="F822" s="397" t="s">
        <v>193</v>
      </c>
      <c r="G822" s="397">
        <v>0</v>
      </c>
      <c r="H822" s="241">
        <f t="shared" si="26"/>
        <v>0</v>
      </c>
      <c r="I822" s="570"/>
    </row>
    <row r="823" spans="1:9" ht="12.75">
      <c r="A823" s="228"/>
      <c r="B823" s="567">
        <f t="shared" si="27"/>
      </c>
      <c r="C823" s="235" t="s">
        <v>331</v>
      </c>
      <c r="D823" s="235">
        <v>1</v>
      </c>
      <c r="E823" s="485">
        <v>19</v>
      </c>
      <c r="F823" s="397" t="s">
        <v>193</v>
      </c>
      <c r="G823" s="397">
        <v>0</v>
      </c>
      <c r="H823" s="241">
        <f t="shared" si="26"/>
        <v>0</v>
      </c>
      <c r="I823" s="570"/>
    </row>
    <row r="824" spans="1:9" ht="12.75">
      <c r="A824" s="228"/>
      <c r="B824" s="567">
        <f t="shared" si="27"/>
      </c>
      <c r="C824" s="235" t="s">
        <v>331</v>
      </c>
      <c r="D824" s="235">
        <v>1</v>
      </c>
      <c r="E824" s="485">
        <v>19</v>
      </c>
      <c r="F824" s="397" t="s">
        <v>193</v>
      </c>
      <c r="G824" s="397">
        <v>0</v>
      </c>
      <c r="H824" s="241">
        <f t="shared" si="26"/>
        <v>0</v>
      </c>
      <c r="I824" s="570"/>
    </row>
    <row r="825" spans="1:9" ht="13.5" thickBot="1">
      <c r="A825" s="229" t="s">
        <v>675</v>
      </c>
      <c r="B825" s="568">
        <f t="shared" si="27"/>
      </c>
      <c r="C825" s="235" t="s">
        <v>331</v>
      </c>
      <c r="D825" s="235">
        <v>1</v>
      </c>
      <c r="E825" s="485">
        <v>19</v>
      </c>
      <c r="F825" s="397" t="s">
        <v>193</v>
      </c>
      <c r="G825" s="397">
        <v>0</v>
      </c>
      <c r="H825" s="241">
        <f t="shared" si="26"/>
        <v>0</v>
      </c>
      <c r="I825" s="570"/>
    </row>
    <row r="826" spans="1:9" ht="12.75">
      <c r="A826" s="229" t="s">
        <v>481</v>
      </c>
      <c r="B826" s="566">
        <f t="shared" si="27"/>
      </c>
      <c r="C826" s="234" t="s">
        <v>331</v>
      </c>
      <c r="D826" s="234">
        <v>1</v>
      </c>
      <c r="E826" s="484">
        <v>20</v>
      </c>
      <c r="F826" s="396" t="s">
        <v>193</v>
      </c>
      <c r="G826" s="234">
        <f>'QC-QA_Acpt'!S4</f>
        <v>0</v>
      </c>
      <c r="H826" s="402">
        <f t="shared" si="26"/>
        <v>0</v>
      </c>
      <c r="I826" s="569"/>
    </row>
    <row r="827" spans="1:9" ht="12.75">
      <c r="A827" s="228"/>
      <c r="B827" s="567">
        <f t="shared" si="27"/>
      </c>
      <c r="C827" s="235" t="s">
        <v>331</v>
      </c>
      <c r="D827" s="235">
        <v>1</v>
      </c>
      <c r="E827" s="485">
        <v>20</v>
      </c>
      <c r="F827" s="397" t="s">
        <v>193</v>
      </c>
      <c r="G827" s="235">
        <f>'QC-QA_Acpt'!S5</f>
        <v>0</v>
      </c>
      <c r="H827" s="241">
        <f t="shared" si="26"/>
        <v>0</v>
      </c>
      <c r="I827" s="570"/>
    </row>
    <row r="828" spans="1:9" ht="12.75">
      <c r="A828" s="228"/>
      <c r="B828" s="567">
        <f t="shared" si="27"/>
      </c>
      <c r="C828" s="235" t="s">
        <v>331</v>
      </c>
      <c r="D828" s="235">
        <v>1</v>
      </c>
      <c r="E828" s="485">
        <v>20</v>
      </c>
      <c r="F828" s="397" t="s">
        <v>193</v>
      </c>
      <c r="G828" s="235">
        <f>'QC-QA_Acpt'!S6</f>
        <v>0</v>
      </c>
      <c r="H828" s="241">
        <f t="shared" si="26"/>
        <v>0</v>
      </c>
      <c r="I828" s="570"/>
    </row>
    <row r="829" spans="1:9" ht="12.75">
      <c r="A829" s="228"/>
      <c r="B829" s="567">
        <f t="shared" si="27"/>
      </c>
      <c r="C829" s="235" t="s">
        <v>331</v>
      </c>
      <c r="D829" s="235">
        <v>1</v>
      </c>
      <c r="E829" s="485">
        <v>20</v>
      </c>
      <c r="F829" s="397" t="s">
        <v>193</v>
      </c>
      <c r="G829" s="235">
        <f>'QC-QA_Acpt'!S7</f>
        <v>0</v>
      </c>
      <c r="H829" s="241">
        <f t="shared" si="26"/>
        <v>0</v>
      </c>
      <c r="I829" s="570"/>
    </row>
    <row r="830" spans="1:9" ht="13.5" thickBot="1">
      <c r="A830" s="229" t="s">
        <v>494</v>
      </c>
      <c r="B830" s="568">
        <f t="shared" si="27"/>
      </c>
      <c r="C830" s="236" t="s">
        <v>331</v>
      </c>
      <c r="D830" s="236">
        <v>1</v>
      </c>
      <c r="E830" s="486">
        <v>20</v>
      </c>
      <c r="F830" s="398" t="s">
        <v>193</v>
      </c>
      <c r="G830" s="236">
        <f>'QC-QA_Acpt'!S8</f>
        <v>0</v>
      </c>
      <c r="H830" s="242">
        <f t="shared" si="26"/>
        <v>0</v>
      </c>
      <c r="I830" s="571"/>
    </row>
    <row r="831" spans="1:9" ht="12.75">
      <c r="A831" s="229" t="s">
        <v>482</v>
      </c>
      <c r="B831" s="566">
        <f t="shared" si="27"/>
      </c>
      <c r="C831" s="234" t="s">
        <v>331</v>
      </c>
      <c r="D831" s="234">
        <v>1</v>
      </c>
      <c r="E831" s="484">
        <v>21</v>
      </c>
      <c r="F831" s="234">
        <f>'QC-QA_Acpt'!T4</f>
        <v>0</v>
      </c>
      <c r="G831" s="396">
        <v>0</v>
      </c>
      <c r="H831" s="243">
        <f t="shared" si="26"/>
        <v>0</v>
      </c>
      <c r="I831" s="569"/>
    </row>
    <row r="832" spans="1:9" ht="12.75">
      <c r="A832" s="228"/>
      <c r="B832" s="567">
        <f t="shared" si="27"/>
      </c>
      <c r="C832" s="235" t="s">
        <v>331</v>
      </c>
      <c r="D832" s="235">
        <v>1</v>
      </c>
      <c r="E832" s="485">
        <v>21</v>
      </c>
      <c r="F832" s="235">
        <f>'QC-QA_Acpt'!T5</f>
        <v>0</v>
      </c>
      <c r="G832" s="397">
        <v>0</v>
      </c>
      <c r="H832" s="241">
        <f t="shared" si="26"/>
        <v>0</v>
      </c>
      <c r="I832" s="570"/>
    </row>
    <row r="833" spans="1:9" ht="12.75">
      <c r="A833" s="228"/>
      <c r="B833" s="567">
        <f t="shared" si="27"/>
      </c>
      <c r="C833" s="235" t="s">
        <v>331</v>
      </c>
      <c r="D833" s="235">
        <v>1</v>
      </c>
      <c r="E833" s="485">
        <v>21</v>
      </c>
      <c r="F833" s="235">
        <f>'QC-QA_Acpt'!T6</f>
        <v>0</v>
      </c>
      <c r="G833" s="397">
        <v>0</v>
      </c>
      <c r="H833" s="241">
        <f t="shared" si="26"/>
        <v>0</v>
      </c>
      <c r="I833" s="570"/>
    </row>
    <row r="834" spans="1:9" ht="12.75">
      <c r="A834" s="228"/>
      <c r="B834" s="567">
        <f t="shared" si="27"/>
      </c>
      <c r="C834" s="235" t="s">
        <v>331</v>
      </c>
      <c r="D834" s="235">
        <v>1</v>
      </c>
      <c r="E834" s="485">
        <v>21</v>
      </c>
      <c r="F834" s="235">
        <f>'QC-QA_Acpt'!T7</f>
        <v>0</v>
      </c>
      <c r="G834" s="397">
        <v>0</v>
      </c>
      <c r="H834" s="241">
        <f t="shared" si="26"/>
        <v>0</v>
      </c>
      <c r="I834" s="570"/>
    </row>
    <row r="835" spans="1:9" ht="13.5" thickBot="1">
      <c r="A835" s="229" t="s">
        <v>495</v>
      </c>
      <c r="B835" s="568">
        <f t="shared" si="27"/>
      </c>
      <c r="C835" s="236" t="s">
        <v>331</v>
      </c>
      <c r="D835" s="236">
        <v>1</v>
      </c>
      <c r="E835" s="486">
        <v>21</v>
      </c>
      <c r="F835" s="236">
        <f>'QC-QA_Acpt'!T8</f>
        <v>0</v>
      </c>
      <c r="G835" s="398">
        <v>0</v>
      </c>
      <c r="H835" s="242">
        <f t="shared" si="26"/>
        <v>0</v>
      </c>
      <c r="I835" s="571"/>
    </row>
    <row r="836" spans="1:9" ht="12.75">
      <c r="A836" s="229" t="s">
        <v>676</v>
      </c>
      <c r="B836" s="566">
        <f t="shared" si="27"/>
      </c>
      <c r="C836" s="234" t="s">
        <v>331</v>
      </c>
      <c r="D836" s="234">
        <v>1</v>
      </c>
      <c r="E836" s="484">
        <v>22</v>
      </c>
      <c r="F836" s="396" t="s">
        <v>193</v>
      </c>
      <c r="G836" s="396">
        <v>0</v>
      </c>
      <c r="H836" s="402">
        <f t="shared" si="26"/>
        <v>0</v>
      </c>
      <c r="I836" s="569"/>
    </row>
    <row r="837" spans="1:9" ht="12.75">
      <c r="A837" s="228"/>
      <c r="B837" s="567">
        <f t="shared" si="27"/>
      </c>
      <c r="C837" s="235" t="s">
        <v>331</v>
      </c>
      <c r="D837" s="235">
        <v>1</v>
      </c>
      <c r="E837" s="485">
        <v>22</v>
      </c>
      <c r="F837" s="397" t="s">
        <v>193</v>
      </c>
      <c r="G837" s="397">
        <v>0</v>
      </c>
      <c r="H837" s="241">
        <f t="shared" si="26"/>
        <v>0</v>
      </c>
      <c r="I837" s="570"/>
    </row>
    <row r="838" spans="1:9" ht="12.75">
      <c r="A838" s="228"/>
      <c r="B838" s="567">
        <f t="shared" si="27"/>
      </c>
      <c r="C838" s="235" t="s">
        <v>331</v>
      </c>
      <c r="D838" s="235">
        <v>1</v>
      </c>
      <c r="E838" s="485">
        <v>22</v>
      </c>
      <c r="F838" s="397" t="s">
        <v>193</v>
      </c>
      <c r="G838" s="397">
        <v>0</v>
      </c>
      <c r="H838" s="241">
        <f t="shared" si="26"/>
        <v>0</v>
      </c>
      <c r="I838" s="570"/>
    </row>
    <row r="839" spans="1:9" ht="12.75">
      <c r="A839" s="228"/>
      <c r="B839" s="567">
        <f t="shared" si="27"/>
      </c>
      <c r="C839" s="235" t="s">
        <v>331</v>
      </c>
      <c r="D839" s="235">
        <v>1</v>
      </c>
      <c r="E839" s="485">
        <v>22</v>
      </c>
      <c r="F839" s="397" t="s">
        <v>193</v>
      </c>
      <c r="G839" s="397">
        <v>0</v>
      </c>
      <c r="H839" s="241">
        <f t="shared" si="26"/>
        <v>0</v>
      </c>
      <c r="I839" s="570"/>
    </row>
    <row r="840" spans="1:9" ht="13.5" thickBot="1">
      <c r="A840" s="229" t="s">
        <v>677</v>
      </c>
      <c r="B840" s="568">
        <f t="shared" si="27"/>
      </c>
      <c r="C840" s="235" t="s">
        <v>331</v>
      </c>
      <c r="D840" s="235">
        <v>1</v>
      </c>
      <c r="E840" s="485">
        <v>22</v>
      </c>
      <c r="F840" s="397" t="s">
        <v>193</v>
      </c>
      <c r="G840" s="397">
        <v>0</v>
      </c>
      <c r="H840" s="241">
        <f t="shared" si="26"/>
        <v>0</v>
      </c>
      <c r="I840" s="570"/>
    </row>
    <row r="841" spans="1:9" ht="12.75">
      <c r="A841" s="229" t="s">
        <v>483</v>
      </c>
      <c r="B841" s="566">
        <f t="shared" si="27"/>
      </c>
      <c r="C841" s="234" t="s">
        <v>331</v>
      </c>
      <c r="D841" s="234">
        <v>1</v>
      </c>
      <c r="E841" s="484">
        <v>23</v>
      </c>
      <c r="F841" s="396" t="s">
        <v>193</v>
      </c>
      <c r="G841" s="234">
        <f>'QC-QA_Acpt'!U4</f>
        <v>0</v>
      </c>
      <c r="H841" s="402">
        <f t="shared" si="26"/>
        <v>0</v>
      </c>
      <c r="I841" s="569"/>
    </row>
    <row r="842" spans="1:9" ht="12.75">
      <c r="A842" s="228"/>
      <c r="B842" s="567">
        <f t="shared" si="27"/>
      </c>
      <c r="C842" s="235" t="s">
        <v>331</v>
      </c>
      <c r="D842" s="235">
        <v>1</v>
      </c>
      <c r="E842" s="485">
        <v>23</v>
      </c>
      <c r="F842" s="397" t="s">
        <v>193</v>
      </c>
      <c r="G842" s="235">
        <f>'QC-QA_Acpt'!U5</f>
        <v>0</v>
      </c>
      <c r="H842" s="241">
        <f t="shared" si="26"/>
        <v>0</v>
      </c>
      <c r="I842" s="570"/>
    </row>
    <row r="843" spans="1:9" ht="12.75">
      <c r="A843" s="228"/>
      <c r="B843" s="567">
        <f t="shared" si="27"/>
      </c>
      <c r="C843" s="235" t="s">
        <v>331</v>
      </c>
      <c r="D843" s="235">
        <v>1</v>
      </c>
      <c r="E843" s="485">
        <v>23</v>
      </c>
      <c r="F843" s="397" t="s">
        <v>193</v>
      </c>
      <c r="G843" s="235">
        <f>'QC-QA_Acpt'!U6</f>
        <v>0</v>
      </c>
      <c r="H843" s="241">
        <f aca="true" t="shared" si="28" ref="H843:H906">H817</f>
        <v>0</v>
      </c>
      <c r="I843" s="570"/>
    </row>
    <row r="844" spans="1:9" ht="12.75">
      <c r="A844" s="228"/>
      <c r="B844" s="567">
        <f t="shared" si="27"/>
      </c>
      <c r="C844" s="235" t="s">
        <v>331</v>
      </c>
      <c r="D844" s="235">
        <v>1</v>
      </c>
      <c r="E844" s="485">
        <v>23</v>
      </c>
      <c r="F844" s="397" t="s">
        <v>193</v>
      </c>
      <c r="G844" s="235">
        <f>'QC-QA_Acpt'!U7</f>
        <v>0</v>
      </c>
      <c r="H844" s="241">
        <f t="shared" si="28"/>
        <v>0</v>
      </c>
      <c r="I844" s="570"/>
    </row>
    <row r="845" spans="1:9" ht="13.5" thickBot="1">
      <c r="A845" s="229" t="s">
        <v>496</v>
      </c>
      <c r="B845" s="568">
        <f t="shared" si="27"/>
      </c>
      <c r="C845" s="236" t="s">
        <v>331</v>
      </c>
      <c r="D845" s="236">
        <v>1</v>
      </c>
      <c r="E845" s="486">
        <v>23</v>
      </c>
      <c r="F845" s="398" t="s">
        <v>193</v>
      </c>
      <c r="G845" s="236">
        <f>'QC-QA_Acpt'!U8</f>
        <v>0</v>
      </c>
      <c r="H845" s="242">
        <f t="shared" si="28"/>
        <v>0</v>
      </c>
      <c r="I845" s="571"/>
    </row>
    <row r="846" spans="1:9" ht="12.75">
      <c r="A846" s="229" t="s">
        <v>484</v>
      </c>
      <c r="B846" s="566">
        <f t="shared" si="27"/>
      </c>
      <c r="C846" s="234" t="s">
        <v>331</v>
      </c>
      <c r="D846" s="234">
        <v>1</v>
      </c>
      <c r="E846" s="484">
        <v>24</v>
      </c>
      <c r="F846" s="234">
        <f>'QC-QA_Acpt'!V4</f>
        <v>0</v>
      </c>
      <c r="G846" s="396">
        <v>0</v>
      </c>
      <c r="H846" s="243">
        <f t="shared" si="28"/>
        <v>0</v>
      </c>
      <c r="I846" s="569"/>
    </row>
    <row r="847" spans="1:9" ht="12.75">
      <c r="A847" s="228"/>
      <c r="B847" s="567">
        <f t="shared" si="27"/>
      </c>
      <c r="C847" s="235" t="s">
        <v>331</v>
      </c>
      <c r="D847" s="235">
        <v>1</v>
      </c>
      <c r="E847" s="485">
        <v>24</v>
      </c>
      <c r="F847" s="235">
        <f>'QC-QA_Acpt'!V5</f>
        <v>0</v>
      </c>
      <c r="G847" s="397">
        <v>0</v>
      </c>
      <c r="H847" s="241">
        <f t="shared" si="28"/>
        <v>0</v>
      </c>
      <c r="I847" s="570"/>
    </row>
    <row r="848" spans="1:9" ht="12.75">
      <c r="A848" s="228"/>
      <c r="B848" s="567">
        <f t="shared" si="27"/>
      </c>
      <c r="C848" s="235" t="s">
        <v>331</v>
      </c>
      <c r="D848" s="235">
        <v>1</v>
      </c>
      <c r="E848" s="485">
        <v>24</v>
      </c>
      <c r="F848" s="235">
        <f>'QC-QA_Acpt'!V6</f>
        <v>0</v>
      </c>
      <c r="G848" s="397">
        <v>0</v>
      </c>
      <c r="H848" s="241">
        <f t="shared" si="28"/>
        <v>0</v>
      </c>
      <c r="I848" s="570"/>
    </row>
    <row r="849" spans="1:9" ht="12.75">
      <c r="A849" s="228"/>
      <c r="B849" s="567">
        <f t="shared" si="27"/>
      </c>
      <c r="C849" s="235" t="s">
        <v>331</v>
      </c>
      <c r="D849" s="235">
        <v>1</v>
      </c>
      <c r="E849" s="485">
        <v>24</v>
      </c>
      <c r="F849" s="235">
        <f>'QC-QA_Acpt'!V7</f>
        <v>0</v>
      </c>
      <c r="G849" s="397">
        <v>0</v>
      </c>
      <c r="H849" s="241">
        <f t="shared" si="28"/>
        <v>0</v>
      </c>
      <c r="I849" s="570"/>
    </row>
    <row r="850" spans="1:9" ht="13.5" thickBot="1">
      <c r="A850" s="229" t="s">
        <v>497</v>
      </c>
      <c r="B850" s="568">
        <f t="shared" si="27"/>
      </c>
      <c r="C850" s="236" t="s">
        <v>331</v>
      </c>
      <c r="D850" s="236">
        <v>1</v>
      </c>
      <c r="E850" s="486">
        <v>24</v>
      </c>
      <c r="F850" s="236">
        <f>'QC-QA_Acpt'!V8</f>
        <v>0</v>
      </c>
      <c r="G850" s="398">
        <v>0</v>
      </c>
      <c r="H850" s="242">
        <f t="shared" si="28"/>
        <v>0</v>
      </c>
      <c r="I850" s="571"/>
    </row>
    <row r="851" spans="1:9" ht="12.75">
      <c r="A851" s="229" t="s">
        <v>485</v>
      </c>
      <c r="B851" s="566">
        <f t="shared" si="27"/>
      </c>
      <c r="C851" s="234" t="s">
        <v>331</v>
      </c>
      <c r="D851" s="234">
        <v>1</v>
      </c>
      <c r="E851" s="484">
        <v>25</v>
      </c>
      <c r="F851" s="234" t="str">
        <f>IF('QC-QA_Acpt'!W4=""," ",'QC-QA_Acpt'!W4)</f>
        <v> </v>
      </c>
      <c r="G851" s="396">
        <v>0</v>
      </c>
      <c r="H851" s="243">
        <f t="shared" si="28"/>
        <v>0</v>
      </c>
      <c r="I851" s="569"/>
    </row>
    <row r="852" spans="1:9" ht="12.75">
      <c r="A852" s="228"/>
      <c r="B852" s="567">
        <f t="shared" si="27"/>
      </c>
      <c r="C852" s="235" t="s">
        <v>331</v>
      </c>
      <c r="D852" s="235">
        <v>1</v>
      </c>
      <c r="E852" s="485">
        <v>25</v>
      </c>
      <c r="F852" s="235" t="str">
        <f>IF('QC-QA_Acpt'!W5=""," ",'QC-QA_Acpt'!W5)</f>
        <v> </v>
      </c>
      <c r="G852" s="397">
        <v>0</v>
      </c>
      <c r="H852" s="241">
        <f t="shared" si="28"/>
        <v>0</v>
      </c>
      <c r="I852" s="570"/>
    </row>
    <row r="853" spans="1:9" ht="12.75">
      <c r="A853" s="228"/>
      <c r="B853" s="567">
        <f t="shared" si="27"/>
      </c>
      <c r="C853" s="235" t="s">
        <v>331</v>
      </c>
      <c r="D853" s="235">
        <v>1</v>
      </c>
      <c r="E853" s="485">
        <v>25</v>
      </c>
      <c r="F853" s="235" t="str">
        <f>IF('QC-QA_Acpt'!W6=""," ",'QC-QA_Acpt'!W6)</f>
        <v> </v>
      </c>
      <c r="G853" s="397">
        <v>0</v>
      </c>
      <c r="H853" s="241">
        <f t="shared" si="28"/>
        <v>0</v>
      </c>
      <c r="I853" s="570"/>
    </row>
    <row r="854" spans="1:9" ht="12.75">
      <c r="A854" s="228"/>
      <c r="B854" s="567">
        <f t="shared" si="27"/>
      </c>
      <c r="C854" s="235" t="s">
        <v>331</v>
      </c>
      <c r="D854" s="235">
        <v>1</v>
      </c>
      <c r="E854" s="485">
        <v>25</v>
      </c>
      <c r="F854" s="235" t="str">
        <f>IF('QC-QA_Acpt'!W7=""," ",'QC-QA_Acpt'!W7)</f>
        <v> </v>
      </c>
      <c r="G854" s="397">
        <v>0</v>
      </c>
      <c r="H854" s="241">
        <f t="shared" si="28"/>
        <v>0</v>
      </c>
      <c r="I854" s="570"/>
    </row>
    <row r="855" spans="1:9" ht="13.5" thickBot="1">
      <c r="A855" s="231" t="s">
        <v>498</v>
      </c>
      <c r="B855" s="568">
        <f t="shared" si="27"/>
      </c>
      <c r="C855" s="236" t="s">
        <v>331</v>
      </c>
      <c r="D855" s="236">
        <v>1</v>
      </c>
      <c r="E855" s="486">
        <v>25</v>
      </c>
      <c r="F855" s="236" t="str">
        <f>IF('QC-QA_Acpt'!W8=""," ",'QC-QA_Acpt'!W8)</f>
        <v> </v>
      </c>
      <c r="G855" s="398">
        <v>0</v>
      </c>
      <c r="H855" s="242">
        <f t="shared" si="28"/>
        <v>0</v>
      </c>
      <c r="I855" s="571"/>
    </row>
    <row r="856" spans="1:9" ht="12.75">
      <c r="A856" s="229" t="s">
        <v>647</v>
      </c>
      <c r="B856" s="580">
        <f t="shared" si="27"/>
      </c>
      <c r="C856" s="417" t="s">
        <v>334</v>
      </c>
      <c r="D856" s="417">
        <v>1</v>
      </c>
      <c r="E856" s="487">
        <v>1</v>
      </c>
      <c r="F856" s="417" t="s">
        <v>193</v>
      </c>
      <c r="G856" s="396">
        <v>0</v>
      </c>
      <c r="H856" s="244">
        <f t="shared" si="28"/>
        <v>0</v>
      </c>
      <c r="I856" s="582"/>
    </row>
    <row r="857" spans="1:9" ht="12.75">
      <c r="A857" s="228"/>
      <c r="B857" s="567">
        <f t="shared" si="27"/>
      </c>
      <c r="C857" s="235" t="s">
        <v>334</v>
      </c>
      <c r="D857" s="235">
        <v>1</v>
      </c>
      <c r="E857" s="485">
        <v>1</v>
      </c>
      <c r="F857" s="235" t="s">
        <v>193</v>
      </c>
      <c r="G857" s="397">
        <v>0</v>
      </c>
      <c r="H857" s="241">
        <f t="shared" si="28"/>
        <v>0</v>
      </c>
      <c r="I857" s="570"/>
    </row>
    <row r="858" spans="1:9" ht="12.75">
      <c r="A858" s="228"/>
      <c r="B858" s="567">
        <f t="shared" si="27"/>
      </c>
      <c r="C858" s="235" t="s">
        <v>334</v>
      </c>
      <c r="D858" s="235">
        <v>1</v>
      </c>
      <c r="E858" s="485">
        <v>1</v>
      </c>
      <c r="F858" s="235" t="s">
        <v>193</v>
      </c>
      <c r="G858" s="397">
        <v>0</v>
      </c>
      <c r="H858" s="241">
        <f t="shared" si="28"/>
        <v>0</v>
      </c>
      <c r="I858" s="570"/>
    </row>
    <row r="859" spans="2:9" ht="12.75">
      <c r="B859" s="567">
        <f t="shared" si="27"/>
      </c>
      <c r="C859" s="235" t="s">
        <v>334</v>
      </c>
      <c r="D859" s="235">
        <v>1</v>
      </c>
      <c r="E859" s="485">
        <v>1</v>
      </c>
      <c r="F859" s="235" t="s">
        <v>193</v>
      </c>
      <c r="G859" s="397">
        <v>0</v>
      </c>
      <c r="H859" s="241">
        <f t="shared" si="28"/>
        <v>0</v>
      </c>
      <c r="I859" s="570"/>
    </row>
    <row r="860" spans="1:9" ht="13.5" thickBot="1">
      <c r="A860" s="228" t="s">
        <v>653</v>
      </c>
      <c r="B860" s="568">
        <f t="shared" si="27"/>
      </c>
      <c r="C860" s="236" t="s">
        <v>334</v>
      </c>
      <c r="D860" s="236">
        <v>1</v>
      </c>
      <c r="E860" s="486">
        <v>1</v>
      </c>
      <c r="F860" s="236" t="s">
        <v>193</v>
      </c>
      <c r="G860" s="398">
        <v>0</v>
      </c>
      <c r="H860" s="242">
        <f t="shared" si="28"/>
        <v>0</v>
      </c>
      <c r="I860" s="571"/>
    </row>
    <row r="861" spans="1:9" ht="12.75">
      <c r="A861" s="229" t="s">
        <v>734</v>
      </c>
      <c r="B861" s="566">
        <f t="shared" si="27"/>
      </c>
      <c r="C861" s="234" t="s">
        <v>334</v>
      </c>
      <c r="D861" s="234">
        <v>1</v>
      </c>
      <c r="E861" s="487">
        <v>2</v>
      </c>
      <c r="F861" s="417" t="str">
        <f>IF(B861=""," ",IF(t_smpl!Z38="COMP","ISPC","OSPC"))</f>
        <v> </v>
      </c>
      <c r="G861" s="396">
        <v>0</v>
      </c>
      <c r="H861" s="243">
        <f t="shared" si="28"/>
        <v>0</v>
      </c>
      <c r="I861" s="569"/>
    </row>
    <row r="862" spans="1:9" ht="12.75">
      <c r="A862" s="228"/>
      <c r="B862" s="567">
        <f t="shared" si="27"/>
      </c>
      <c r="C862" s="235" t="s">
        <v>334</v>
      </c>
      <c r="D862" s="235">
        <v>1</v>
      </c>
      <c r="E862" s="485">
        <v>2</v>
      </c>
      <c r="F862" s="235" t="str">
        <f>IF(B862=""," ",IF(t_smpl!Z39="COMP","ISPC","OSPC"))</f>
        <v> </v>
      </c>
      <c r="G862" s="397">
        <v>0</v>
      </c>
      <c r="H862" s="241">
        <f t="shared" si="28"/>
        <v>0</v>
      </c>
      <c r="I862" s="570"/>
    </row>
    <row r="863" spans="2:9" ht="12.75">
      <c r="B863" s="567">
        <f t="shared" si="27"/>
      </c>
      <c r="C863" s="235" t="s">
        <v>334</v>
      </c>
      <c r="D863" s="235">
        <v>1</v>
      </c>
      <c r="E863" s="485">
        <v>2</v>
      </c>
      <c r="F863" s="235" t="str">
        <f>IF(B863=""," ",IF(t_smpl!Z40="COMP","ISPC","OSPC"))</f>
        <v> </v>
      </c>
      <c r="G863" s="397">
        <v>0</v>
      </c>
      <c r="H863" s="241">
        <f t="shared" si="28"/>
        <v>0</v>
      </c>
      <c r="I863" s="570"/>
    </row>
    <row r="864" spans="2:9" ht="12.75">
      <c r="B864" s="567">
        <f t="shared" si="27"/>
      </c>
      <c r="C864" s="235" t="s">
        <v>334</v>
      </c>
      <c r="D864" s="235">
        <v>1</v>
      </c>
      <c r="E864" s="485">
        <v>2</v>
      </c>
      <c r="F864" s="235" t="str">
        <f>IF(B864=""," ",IF(t_smpl!Z41="COMP","ISPC","OSPC"))</f>
        <v> </v>
      </c>
      <c r="G864" s="397">
        <v>0</v>
      </c>
      <c r="H864" s="241">
        <f t="shared" si="28"/>
        <v>0</v>
      </c>
      <c r="I864" s="570"/>
    </row>
    <row r="865" spans="1:9" ht="13.5" thickBot="1">
      <c r="A865" s="229" t="s">
        <v>735</v>
      </c>
      <c r="B865" s="568">
        <f t="shared" si="27"/>
      </c>
      <c r="C865" s="236" t="s">
        <v>334</v>
      </c>
      <c r="D865" s="236">
        <v>1</v>
      </c>
      <c r="E865" s="486">
        <v>2</v>
      </c>
      <c r="F865" s="236" t="str">
        <f>IF(B865=""," ",IF(t_smpl!Z42="COMP","ISPC","OSPC"))</f>
        <v> </v>
      </c>
      <c r="G865" s="398">
        <v>0</v>
      </c>
      <c r="H865" s="242">
        <f t="shared" si="28"/>
        <v>0</v>
      </c>
      <c r="I865" s="571"/>
    </row>
    <row r="866" spans="1:9" ht="12.75">
      <c r="A866" s="228" t="s">
        <v>648</v>
      </c>
      <c r="B866" s="566">
        <f t="shared" si="27"/>
      </c>
      <c r="C866" s="234" t="s">
        <v>334</v>
      </c>
      <c r="D866" s="234">
        <v>1</v>
      </c>
      <c r="E866" s="487">
        <v>3</v>
      </c>
      <c r="F866" s="417" t="s">
        <v>193</v>
      </c>
      <c r="G866" s="396">
        <v>0</v>
      </c>
      <c r="H866" s="243">
        <f t="shared" si="28"/>
        <v>0</v>
      </c>
      <c r="I866" s="569"/>
    </row>
    <row r="867" spans="2:9" ht="12.75">
      <c r="B867" s="567">
        <f t="shared" si="27"/>
      </c>
      <c r="C867" s="235" t="s">
        <v>334</v>
      </c>
      <c r="D867" s="235">
        <v>1</v>
      </c>
      <c r="E867" s="485">
        <v>3</v>
      </c>
      <c r="F867" s="235" t="s">
        <v>193</v>
      </c>
      <c r="G867" s="397">
        <v>0</v>
      </c>
      <c r="H867" s="241">
        <f t="shared" si="28"/>
        <v>0</v>
      </c>
      <c r="I867" s="570"/>
    </row>
    <row r="868" spans="2:9" ht="12.75">
      <c r="B868" s="567">
        <f t="shared" si="27"/>
      </c>
      <c r="C868" s="235" t="s">
        <v>334</v>
      </c>
      <c r="D868" s="235">
        <v>1</v>
      </c>
      <c r="E868" s="485">
        <v>3</v>
      </c>
      <c r="F868" s="235" t="s">
        <v>193</v>
      </c>
      <c r="G868" s="397">
        <v>0</v>
      </c>
      <c r="H868" s="241">
        <f t="shared" si="28"/>
        <v>0</v>
      </c>
      <c r="I868" s="570"/>
    </row>
    <row r="869" spans="1:9" ht="12.75">
      <c r="A869" s="228"/>
      <c r="B869" s="567">
        <f t="shared" si="27"/>
      </c>
      <c r="C869" s="235" t="s">
        <v>334</v>
      </c>
      <c r="D869" s="235">
        <v>1</v>
      </c>
      <c r="E869" s="485">
        <v>3</v>
      </c>
      <c r="F869" s="235" t="s">
        <v>193</v>
      </c>
      <c r="G869" s="397">
        <v>0</v>
      </c>
      <c r="H869" s="241">
        <f t="shared" si="28"/>
        <v>0</v>
      </c>
      <c r="I869" s="570"/>
    </row>
    <row r="870" spans="1:9" ht="13.5" thickBot="1">
      <c r="A870" s="228" t="s">
        <v>654</v>
      </c>
      <c r="B870" s="568">
        <f aca="true" t="shared" si="29" ref="B870:B933">B865</f>
      </c>
      <c r="C870" s="236" t="s">
        <v>334</v>
      </c>
      <c r="D870" s="236">
        <v>1</v>
      </c>
      <c r="E870" s="486">
        <v>3</v>
      </c>
      <c r="F870" s="236" t="s">
        <v>193</v>
      </c>
      <c r="G870" s="398">
        <v>0</v>
      </c>
      <c r="H870" s="242">
        <f t="shared" si="28"/>
        <v>0</v>
      </c>
      <c r="I870" s="571"/>
    </row>
    <row r="871" spans="1:9" ht="12.75">
      <c r="A871" s="228" t="s">
        <v>649</v>
      </c>
      <c r="B871" s="566">
        <f t="shared" si="29"/>
      </c>
      <c r="C871" s="234" t="s">
        <v>334</v>
      </c>
      <c r="D871" s="234">
        <v>1</v>
      </c>
      <c r="E871" s="487">
        <v>4</v>
      </c>
      <c r="F871" s="418" t="s">
        <v>193</v>
      </c>
      <c r="G871" s="234">
        <v>0</v>
      </c>
      <c r="H871" s="243">
        <f t="shared" si="28"/>
        <v>0</v>
      </c>
      <c r="I871" s="569"/>
    </row>
    <row r="872" spans="2:9" ht="12.75">
      <c r="B872" s="567">
        <f t="shared" si="29"/>
      </c>
      <c r="C872" s="235" t="s">
        <v>334</v>
      </c>
      <c r="D872" s="235">
        <v>1</v>
      </c>
      <c r="E872" s="485">
        <v>4</v>
      </c>
      <c r="F872" s="397" t="s">
        <v>193</v>
      </c>
      <c r="G872" s="235">
        <v>0</v>
      </c>
      <c r="H872" s="241">
        <f t="shared" si="28"/>
        <v>0</v>
      </c>
      <c r="I872" s="570"/>
    </row>
    <row r="873" spans="1:9" ht="12.75">
      <c r="A873" s="228"/>
      <c r="B873" s="567">
        <f t="shared" si="29"/>
      </c>
      <c r="C873" s="235" t="s">
        <v>334</v>
      </c>
      <c r="D873" s="235">
        <v>1</v>
      </c>
      <c r="E873" s="485">
        <v>4</v>
      </c>
      <c r="F873" s="397" t="s">
        <v>193</v>
      </c>
      <c r="G873" s="235">
        <v>0</v>
      </c>
      <c r="H873" s="241">
        <f t="shared" si="28"/>
        <v>0</v>
      </c>
      <c r="I873" s="570"/>
    </row>
    <row r="874" spans="1:9" ht="12.75">
      <c r="A874" s="228"/>
      <c r="B874" s="567">
        <f t="shared" si="29"/>
      </c>
      <c r="C874" s="235" t="s">
        <v>334</v>
      </c>
      <c r="D874" s="235">
        <v>1</v>
      </c>
      <c r="E874" s="485">
        <v>4</v>
      </c>
      <c r="F874" s="397" t="s">
        <v>193</v>
      </c>
      <c r="G874" s="235">
        <v>0</v>
      </c>
      <c r="H874" s="241">
        <f t="shared" si="28"/>
        <v>0</v>
      </c>
      <c r="I874" s="570"/>
    </row>
    <row r="875" spans="1:9" ht="13.5" thickBot="1">
      <c r="A875" s="229" t="s">
        <v>655</v>
      </c>
      <c r="B875" s="568">
        <f t="shared" si="29"/>
      </c>
      <c r="C875" s="236" t="s">
        <v>334</v>
      </c>
      <c r="D875" s="236">
        <v>1</v>
      </c>
      <c r="E875" s="486">
        <v>4</v>
      </c>
      <c r="F875" s="398" t="s">
        <v>193</v>
      </c>
      <c r="G875" s="236">
        <v>0</v>
      </c>
      <c r="H875" s="242">
        <f t="shared" si="28"/>
        <v>0</v>
      </c>
      <c r="I875" s="571"/>
    </row>
    <row r="876" spans="1:9" ht="12.75">
      <c r="A876" s="228" t="s">
        <v>650</v>
      </c>
      <c r="B876" s="566">
        <f t="shared" si="29"/>
      </c>
      <c r="C876" s="234" t="s">
        <v>334</v>
      </c>
      <c r="D876" s="234">
        <v>1</v>
      </c>
      <c r="E876" s="487">
        <v>5</v>
      </c>
      <c r="F876" s="418" t="s">
        <v>193</v>
      </c>
      <c r="G876" s="234">
        <v>0</v>
      </c>
      <c r="H876" s="243">
        <f t="shared" si="28"/>
        <v>0</v>
      </c>
      <c r="I876" s="569"/>
    </row>
    <row r="877" spans="1:9" ht="12.75">
      <c r="A877" s="228"/>
      <c r="B877" s="567">
        <f t="shared" si="29"/>
      </c>
      <c r="C877" s="235" t="s">
        <v>334</v>
      </c>
      <c r="D877" s="235">
        <v>1</v>
      </c>
      <c r="E877" s="485">
        <v>5</v>
      </c>
      <c r="F877" s="397" t="s">
        <v>193</v>
      </c>
      <c r="G877" s="235">
        <v>0</v>
      </c>
      <c r="H877" s="241">
        <f t="shared" si="28"/>
        <v>0</v>
      </c>
      <c r="I877" s="570"/>
    </row>
    <row r="878" spans="1:9" ht="12.75">
      <c r="A878" s="228"/>
      <c r="B878" s="567">
        <f t="shared" si="29"/>
      </c>
      <c r="C878" s="235" t="s">
        <v>334</v>
      </c>
      <c r="D878" s="235">
        <v>1</v>
      </c>
      <c r="E878" s="485">
        <v>5</v>
      </c>
      <c r="F878" s="397" t="s">
        <v>193</v>
      </c>
      <c r="G878" s="235">
        <v>0</v>
      </c>
      <c r="H878" s="241">
        <f t="shared" si="28"/>
        <v>0</v>
      </c>
      <c r="I878" s="570"/>
    </row>
    <row r="879" spans="2:9" ht="12.75">
      <c r="B879" s="567">
        <f t="shared" si="29"/>
      </c>
      <c r="C879" s="235" t="s">
        <v>334</v>
      </c>
      <c r="D879" s="235">
        <v>1</v>
      </c>
      <c r="E879" s="485">
        <v>5</v>
      </c>
      <c r="F879" s="397" t="s">
        <v>193</v>
      </c>
      <c r="G879" s="235">
        <v>0</v>
      </c>
      <c r="H879" s="241">
        <f t="shared" si="28"/>
        <v>0</v>
      </c>
      <c r="I879" s="570"/>
    </row>
    <row r="880" spans="1:9" ht="13.5" thickBot="1">
      <c r="A880" s="229" t="s">
        <v>656</v>
      </c>
      <c r="B880" s="568">
        <f t="shared" si="29"/>
      </c>
      <c r="C880" s="236" t="s">
        <v>334</v>
      </c>
      <c r="D880" s="236">
        <v>1</v>
      </c>
      <c r="E880" s="486">
        <v>5</v>
      </c>
      <c r="F880" s="398" t="s">
        <v>193</v>
      </c>
      <c r="G880" s="236">
        <v>0</v>
      </c>
      <c r="H880" s="242">
        <f t="shared" si="28"/>
        <v>0</v>
      </c>
      <c r="I880" s="571"/>
    </row>
    <row r="881" spans="1:9" ht="12.75">
      <c r="A881" s="229" t="s">
        <v>651</v>
      </c>
      <c r="B881" s="566">
        <f t="shared" si="29"/>
      </c>
      <c r="C881" s="234" t="s">
        <v>334</v>
      </c>
      <c r="D881" s="234">
        <v>1</v>
      </c>
      <c r="E881" s="487">
        <v>6</v>
      </c>
      <c r="F881" s="418" t="s">
        <v>193</v>
      </c>
      <c r="G881" s="234">
        <v>0</v>
      </c>
      <c r="H881" s="243">
        <f t="shared" si="28"/>
        <v>0</v>
      </c>
      <c r="I881" s="569"/>
    </row>
    <row r="882" spans="1:9" ht="12.75">
      <c r="A882" s="228"/>
      <c r="B882" s="567">
        <f t="shared" si="29"/>
      </c>
      <c r="C882" s="235" t="s">
        <v>334</v>
      </c>
      <c r="D882" s="235">
        <v>1</v>
      </c>
      <c r="E882" s="485">
        <v>6</v>
      </c>
      <c r="F882" s="397" t="s">
        <v>193</v>
      </c>
      <c r="G882" s="235">
        <v>0</v>
      </c>
      <c r="H882" s="241">
        <f t="shared" si="28"/>
        <v>0</v>
      </c>
      <c r="I882" s="570"/>
    </row>
    <row r="883" spans="2:9" ht="12.75">
      <c r="B883" s="567">
        <f t="shared" si="29"/>
      </c>
      <c r="C883" s="235" t="s">
        <v>334</v>
      </c>
      <c r="D883" s="235">
        <v>1</v>
      </c>
      <c r="E883" s="485">
        <v>6</v>
      </c>
      <c r="F883" s="397" t="s">
        <v>193</v>
      </c>
      <c r="G883" s="235">
        <v>0</v>
      </c>
      <c r="H883" s="241">
        <f t="shared" si="28"/>
        <v>0</v>
      </c>
      <c r="I883" s="570"/>
    </row>
    <row r="884" spans="1:9" ht="12.75">
      <c r="A884" s="228"/>
      <c r="B884" s="567">
        <f t="shared" si="29"/>
      </c>
      <c r="C884" s="235" t="s">
        <v>334</v>
      </c>
      <c r="D884" s="235">
        <v>1</v>
      </c>
      <c r="E884" s="485">
        <v>6</v>
      </c>
      <c r="F884" s="397" t="s">
        <v>193</v>
      </c>
      <c r="G884" s="235">
        <v>0</v>
      </c>
      <c r="H884" s="241">
        <f t="shared" si="28"/>
        <v>0</v>
      </c>
      <c r="I884" s="570"/>
    </row>
    <row r="885" spans="1:9" ht="13.5" thickBot="1">
      <c r="A885" s="228" t="s">
        <v>657</v>
      </c>
      <c r="B885" s="568">
        <f t="shared" si="29"/>
      </c>
      <c r="C885" s="236" t="s">
        <v>334</v>
      </c>
      <c r="D885" s="236">
        <v>1</v>
      </c>
      <c r="E885" s="486">
        <v>6</v>
      </c>
      <c r="F885" s="398" t="s">
        <v>193</v>
      </c>
      <c r="G885" s="236">
        <v>0</v>
      </c>
      <c r="H885" s="242">
        <f t="shared" si="28"/>
        <v>0</v>
      </c>
      <c r="I885" s="571"/>
    </row>
    <row r="886" spans="1:9" ht="12.75">
      <c r="A886" s="229" t="s">
        <v>652</v>
      </c>
      <c r="B886" s="566">
        <f t="shared" si="29"/>
      </c>
      <c r="C886" s="234" t="s">
        <v>334</v>
      </c>
      <c r="D886" s="234">
        <v>1</v>
      </c>
      <c r="E886" s="487">
        <v>7</v>
      </c>
      <c r="F886" s="418" t="s">
        <v>193</v>
      </c>
      <c r="G886" s="234">
        <v>0</v>
      </c>
      <c r="H886" s="243">
        <f t="shared" si="28"/>
        <v>0</v>
      </c>
      <c r="I886" s="569"/>
    </row>
    <row r="887" spans="1:9" ht="12.75">
      <c r="A887" s="228"/>
      <c r="B887" s="567">
        <f t="shared" si="29"/>
      </c>
      <c r="C887" s="235" t="s">
        <v>334</v>
      </c>
      <c r="D887" s="235">
        <v>1</v>
      </c>
      <c r="E887" s="485">
        <v>7</v>
      </c>
      <c r="F887" s="397" t="s">
        <v>193</v>
      </c>
      <c r="G887" s="235">
        <v>0</v>
      </c>
      <c r="H887" s="241">
        <f t="shared" si="28"/>
        <v>0</v>
      </c>
      <c r="I887" s="570"/>
    </row>
    <row r="888" spans="1:9" ht="12.75">
      <c r="A888" s="228"/>
      <c r="B888" s="567">
        <f t="shared" si="29"/>
      </c>
      <c r="C888" s="235" t="s">
        <v>334</v>
      </c>
      <c r="D888" s="235">
        <v>1</v>
      </c>
      <c r="E888" s="485">
        <v>7</v>
      </c>
      <c r="F888" s="397" t="s">
        <v>193</v>
      </c>
      <c r="G888" s="235">
        <v>0</v>
      </c>
      <c r="H888" s="241">
        <f t="shared" si="28"/>
        <v>0</v>
      </c>
      <c r="I888" s="570"/>
    </row>
    <row r="889" spans="1:9" ht="12.75">
      <c r="A889" s="228"/>
      <c r="B889" s="567">
        <f t="shared" si="29"/>
      </c>
      <c r="C889" s="235" t="s">
        <v>334</v>
      </c>
      <c r="D889" s="235">
        <v>1</v>
      </c>
      <c r="E889" s="485">
        <v>7</v>
      </c>
      <c r="F889" s="397" t="s">
        <v>193</v>
      </c>
      <c r="G889" s="235">
        <v>0</v>
      </c>
      <c r="H889" s="241">
        <f t="shared" si="28"/>
        <v>0</v>
      </c>
      <c r="I889" s="570"/>
    </row>
    <row r="890" spans="1:9" ht="13.5" thickBot="1">
      <c r="A890" s="228" t="s">
        <v>658</v>
      </c>
      <c r="B890" s="568">
        <f t="shared" si="29"/>
      </c>
      <c r="C890" s="236" t="s">
        <v>334</v>
      </c>
      <c r="D890" s="236">
        <v>1</v>
      </c>
      <c r="E890" s="486">
        <v>7</v>
      </c>
      <c r="F890" s="398" t="s">
        <v>193</v>
      </c>
      <c r="G890" s="236">
        <v>0</v>
      </c>
      <c r="H890" s="242">
        <f t="shared" si="28"/>
        <v>0</v>
      </c>
      <c r="I890" s="571"/>
    </row>
    <row r="891" spans="1:9" ht="12.75">
      <c r="A891" s="229" t="s">
        <v>473</v>
      </c>
      <c r="B891" s="566">
        <f t="shared" si="29"/>
      </c>
      <c r="C891" s="234" t="s">
        <v>334</v>
      </c>
      <c r="D891" s="234">
        <v>1</v>
      </c>
      <c r="E891" s="484">
        <v>10</v>
      </c>
      <c r="F891" s="396" t="s">
        <v>193</v>
      </c>
      <c r="G891" s="234">
        <f>'QC-QA_Acpt'!J4</f>
        <v>0</v>
      </c>
      <c r="H891" s="402">
        <f t="shared" si="28"/>
        <v>0</v>
      </c>
      <c r="I891" s="569"/>
    </row>
    <row r="892" spans="1:9" ht="12.75">
      <c r="A892" s="228"/>
      <c r="B892" s="567">
        <f t="shared" si="29"/>
      </c>
      <c r="C892" s="235" t="s">
        <v>334</v>
      </c>
      <c r="D892" s="235">
        <v>1</v>
      </c>
      <c r="E892" s="485">
        <v>10</v>
      </c>
      <c r="F892" s="397" t="s">
        <v>193</v>
      </c>
      <c r="G892" s="235">
        <f>'QC-QA_Acpt'!J5</f>
        <v>0</v>
      </c>
      <c r="H892" s="241">
        <f t="shared" si="28"/>
        <v>0</v>
      </c>
      <c r="I892" s="570"/>
    </row>
    <row r="893" spans="1:9" ht="12.75">
      <c r="A893" s="228"/>
      <c r="B893" s="567">
        <f t="shared" si="29"/>
      </c>
      <c r="C893" s="235" t="s">
        <v>334</v>
      </c>
      <c r="D893" s="235">
        <v>1</v>
      </c>
      <c r="E893" s="485">
        <v>10</v>
      </c>
      <c r="F893" s="397" t="s">
        <v>193</v>
      </c>
      <c r="G893" s="235">
        <f>'QC-QA_Acpt'!J6</f>
        <v>0</v>
      </c>
      <c r="H893" s="241">
        <f t="shared" si="28"/>
        <v>0</v>
      </c>
      <c r="I893" s="570"/>
    </row>
    <row r="894" spans="1:9" ht="12.75">
      <c r="A894" s="228"/>
      <c r="B894" s="567">
        <f t="shared" si="29"/>
      </c>
      <c r="C894" s="235" t="s">
        <v>334</v>
      </c>
      <c r="D894" s="235">
        <v>1</v>
      </c>
      <c r="E894" s="485">
        <v>10</v>
      </c>
      <c r="F894" s="397" t="s">
        <v>193</v>
      </c>
      <c r="G894" s="235">
        <f>'QC-QA_Acpt'!J7</f>
        <v>0</v>
      </c>
      <c r="H894" s="241">
        <f t="shared" si="28"/>
        <v>0</v>
      </c>
      <c r="I894" s="570"/>
    </row>
    <row r="895" spans="1:9" ht="13.5" thickBot="1">
      <c r="A895" s="229" t="s">
        <v>486</v>
      </c>
      <c r="B895" s="568">
        <f t="shared" si="29"/>
      </c>
      <c r="C895" s="236" t="s">
        <v>334</v>
      </c>
      <c r="D895" s="236">
        <v>1</v>
      </c>
      <c r="E895" s="486">
        <v>10</v>
      </c>
      <c r="F895" s="398" t="s">
        <v>193</v>
      </c>
      <c r="G895" s="236">
        <f>'QC-QA_Acpt'!J8</f>
        <v>0</v>
      </c>
      <c r="H895" s="242">
        <f t="shared" si="28"/>
        <v>0</v>
      </c>
      <c r="I895" s="571"/>
    </row>
    <row r="896" spans="1:12" ht="12.75">
      <c r="A896" s="229" t="s">
        <v>474</v>
      </c>
      <c r="B896" s="566">
        <f t="shared" si="29"/>
      </c>
      <c r="C896" s="234" t="s">
        <v>334</v>
      </c>
      <c r="D896" s="234">
        <v>1</v>
      </c>
      <c r="E896" s="484">
        <v>11</v>
      </c>
      <c r="F896" s="234">
        <f>'QC-QA_Acpt'!K4</f>
      </c>
      <c r="G896" s="396">
        <v>0</v>
      </c>
      <c r="H896" s="243">
        <f t="shared" si="28"/>
        <v>0</v>
      </c>
      <c r="I896" s="569"/>
      <c r="J896" s="171"/>
      <c r="K896" s="171"/>
      <c r="L896" s="171"/>
    </row>
    <row r="897" spans="1:9" ht="12.75">
      <c r="A897" s="228"/>
      <c r="B897" s="567">
        <f t="shared" si="29"/>
      </c>
      <c r="C897" s="235" t="s">
        <v>334</v>
      </c>
      <c r="D897" s="235">
        <v>1</v>
      </c>
      <c r="E897" s="485">
        <v>11</v>
      </c>
      <c r="F897" s="235">
        <f>'QC-QA_Acpt'!K5</f>
      </c>
      <c r="G897" s="397">
        <v>0</v>
      </c>
      <c r="H897" s="241">
        <f t="shared" si="28"/>
        <v>0</v>
      </c>
      <c r="I897" s="570"/>
    </row>
    <row r="898" spans="1:9" ht="12.75">
      <c r="A898" s="228"/>
      <c r="B898" s="567">
        <f t="shared" si="29"/>
      </c>
      <c r="C898" s="235" t="s">
        <v>334</v>
      </c>
      <c r="D898" s="235">
        <v>1</v>
      </c>
      <c r="E898" s="485">
        <v>11</v>
      </c>
      <c r="F898" s="235">
        <f>'QC-QA_Acpt'!K6</f>
      </c>
      <c r="G898" s="397">
        <v>0</v>
      </c>
      <c r="H898" s="241">
        <f t="shared" si="28"/>
        <v>0</v>
      </c>
      <c r="I898" s="570"/>
    </row>
    <row r="899" spans="1:9" ht="12.75">
      <c r="A899" s="228"/>
      <c r="B899" s="567">
        <f t="shared" si="29"/>
      </c>
      <c r="C899" s="235" t="s">
        <v>334</v>
      </c>
      <c r="D899" s="235">
        <v>1</v>
      </c>
      <c r="E899" s="485">
        <v>11</v>
      </c>
      <c r="F899" s="235">
        <f>'QC-QA_Acpt'!K7</f>
      </c>
      <c r="G899" s="397">
        <v>0</v>
      </c>
      <c r="H899" s="241">
        <f t="shared" si="28"/>
        <v>0</v>
      </c>
      <c r="I899" s="570"/>
    </row>
    <row r="900" spans="1:9" ht="13.5" thickBot="1">
      <c r="A900" s="229" t="s">
        <v>487</v>
      </c>
      <c r="B900" s="568">
        <f t="shared" si="29"/>
      </c>
      <c r="C900" s="236" t="s">
        <v>334</v>
      </c>
      <c r="D900" s="236">
        <v>1</v>
      </c>
      <c r="E900" s="486">
        <v>11</v>
      </c>
      <c r="F900" s="236">
        <f>'QC-QA_Acpt'!K8</f>
      </c>
      <c r="G900" s="398">
        <v>0</v>
      </c>
      <c r="H900" s="242">
        <f t="shared" si="28"/>
        <v>0</v>
      </c>
      <c r="I900" s="571"/>
    </row>
    <row r="901" spans="1:9" ht="12.75">
      <c r="A901" s="229" t="s">
        <v>679</v>
      </c>
      <c r="B901" s="566">
        <f t="shared" si="29"/>
      </c>
      <c r="C901" s="234" t="s">
        <v>334</v>
      </c>
      <c r="D901" s="234">
        <v>1</v>
      </c>
      <c r="E901" s="484">
        <v>12</v>
      </c>
      <c r="F901" s="396" t="s">
        <v>193</v>
      </c>
      <c r="G901" s="396">
        <v>0</v>
      </c>
      <c r="H901" s="402">
        <f t="shared" si="28"/>
        <v>0</v>
      </c>
      <c r="I901" s="569"/>
    </row>
    <row r="902" spans="1:9" ht="12.75">
      <c r="A902" s="228"/>
      <c r="B902" s="567">
        <f t="shared" si="29"/>
      </c>
      <c r="C902" s="235" t="s">
        <v>334</v>
      </c>
      <c r="D902" s="235">
        <v>1</v>
      </c>
      <c r="E902" s="485">
        <v>12</v>
      </c>
      <c r="F902" s="397" t="s">
        <v>193</v>
      </c>
      <c r="G902" s="397">
        <v>0</v>
      </c>
      <c r="H902" s="241">
        <f t="shared" si="28"/>
        <v>0</v>
      </c>
      <c r="I902" s="570"/>
    </row>
    <row r="903" spans="1:9" ht="12.75">
      <c r="A903" s="228"/>
      <c r="B903" s="567">
        <f t="shared" si="29"/>
      </c>
      <c r="C903" s="235" t="s">
        <v>334</v>
      </c>
      <c r="D903" s="235">
        <v>1</v>
      </c>
      <c r="E903" s="485">
        <v>12</v>
      </c>
      <c r="F903" s="397" t="s">
        <v>193</v>
      </c>
      <c r="G903" s="397">
        <v>0</v>
      </c>
      <c r="H903" s="241">
        <f t="shared" si="28"/>
        <v>0</v>
      </c>
      <c r="I903" s="570"/>
    </row>
    <row r="904" spans="1:9" ht="12.75">
      <c r="A904" s="228"/>
      <c r="B904" s="567">
        <f t="shared" si="29"/>
      </c>
      <c r="C904" s="235" t="s">
        <v>334</v>
      </c>
      <c r="D904" s="235">
        <v>1</v>
      </c>
      <c r="E904" s="485">
        <v>12</v>
      </c>
      <c r="F904" s="397" t="s">
        <v>193</v>
      </c>
      <c r="G904" s="397">
        <v>0</v>
      </c>
      <c r="H904" s="241">
        <f t="shared" si="28"/>
        <v>0</v>
      </c>
      <c r="I904" s="570"/>
    </row>
    <row r="905" spans="1:9" ht="13.5" thickBot="1">
      <c r="A905" s="229" t="s">
        <v>680</v>
      </c>
      <c r="B905" s="568">
        <f t="shared" si="29"/>
      </c>
      <c r="C905" s="235" t="s">
        <v>334</v>
      </c>
      <c r="D905" s="235">
        <v>1</v>
      </c>
      <c r="E905" s="485">
        <v>12</v>
      </c>
      <c r="F905" s="397" t="s">
        <v>193</v>
      </c>
      <c r="G905" s="397">
        <v>0</v>
      </c>
      <c r="H905" s="241">
        <f t="shared" si="28"/>
        <v>0</v>
      </c>
      <c r="I905" s="570"/>
    </row>
    <row r="906" spans="1:9" ht="12.75">
      <c r="A906" s="229" t="s">
        <v>499</v>
      </c>
      <c r="B906" s="566">
        <f t="shared" si="29"/>
      </c>
      <c r="C906" s="234" t="s">
        <v>334</v>
      </c>
      <c r="D906" s="234">
        <v>1</v>
      </c>
      <c r="E906" s="484">
        <v>13</v>
      </c>
      <c r="F906" s="234">
        <f>'QC-QA_Acpt'!Y4</f>
        <v>0</v>
      </c>
      <c r="G906" s="396">
        <v>0</v>
      </c>
      <c r="H906" s="402">
        <f t="shared" si="28"/>
        <v>0</v>
      </c>
      <c r="I906" s="569"/>
    </row>
    <row r="907" spans="1:9" ht="12.75">
      <c r="A907" s="228"/>
      <c r="B907" s="567">
        <f t="shared" si="29"/>
      </c>
      <c r="C907" s="235" t="s">
        <v>334</v>
      </c>
      <c r="D907" s="235">
        <v>1</v>
      </c>
      <c r="E907" s="485">
        <v>13</v>
      </c>
      <c r="F907" s="235">
        <f>'QC-QA_Acpt'!Y5</f>
        <v>0</v>
      </c>
      <c r="G907" s="397">
        <v>0</v>
      </c>
      <c r="H907" s="241">
        <f aca="true" t="shared" si="30" ref="H907:H970">H881</f>
        <v>0</v>
      </c>
      <c r="I907" s="570"/>
    </row>
    <row r="908" spans="1:9" ht="12.75">
      <c r="A908" s="228"/>
      <c r="B908" s="567">
        <f t="shared" si="29"/>
      </c>
      <c r="C908" s="235" t="s">
        <v>334</v>
      </c>
      <c r="D908" s="235">
        <v>1</v>
      </c>
      <c r="E908" s="485">
        <v>13</v>
      </c>
      <c r="F908" s="235">
        <f>'QC-QA_Acpt'!Y6</f>
        <v>0</v>
      </c>
      <c r="G908" s="397">
        <v>0</v>
      </c>
      <c r="H908" s="241">
        <f t="shared" si="30"/>
        <v>0</v>
      </c>
      <c r="I908" s="570"/>
    </row>
    <row r="909" spans="1:9" ht="12.75">
      <c r="A909" s="228"/>
      <c r="B909" s="567">
        <f t="shared" si="29"/>
      </c>
      <c r="C909" s="235" t="s">
        <v>334</v>
      </c>
      <c r="D909" s="235">
        <v>1</v>
      </c>
      <c r="E909" s="485">
        <v>13</v>
      </c>
      <c r="F909" s="235">
        <f>'QC-QA_Acpt'!Y7</f>
        <v>0</v>
      </c>
      <c r="G909" s="397">
        <v>0</v>
      </c>
      <c r="H909" s="241">
        <f t="shared" si="30"/>
        <v>0</v>
      </c>
      <c r="I909" s="570"/>
    </row>
    <row r="910" spans="1:9" ht="13.5" thickBot="1">
      <c r="A910" s="229" t="s">
        <v>515</v>
      </c>
      <c r="B910" s="568">
        <f t="shared" si="29"/>
      </c>
      <c r="C910" s="236" t="s">
        <v>334</v>
      </c>
      <c r="D910" s="236">
        <v>1</v>
      </c>
      <c r="E910" s="486">
        <v>13</v>
      </c>
      <c r="F910" s="236">
        <f>'QC-QA_Acpt'!Y8</f>
        <v>0</v>
      </c>
      <c r="G910" s="398">
        <v>0</v>
      </c>
      <c r="H910" s="242">
        <f t="shared" si="30"/>
        <v>0</v>
      </c>
      <c r="I910" s="571"/>
    </row>
    <row r="911" spans="1:9" ht="12.75">
      <c r="A911" s="229" t="s">
        <v>500</v>
      </c>
      <c r="B911" s="566">
        <f t="shared" si="29"/>
      </c>
      <c r="C911" s="234" t="s">
        <v>334</v>
      </c>
      <c r="D911" s="234">
        <v>1</v>
      </c>
      <c r="E911" s="484">
        <v>14</v>
      </c>
      <c r="F911" s="234">
        <f>'QC-QA_Acpt'!Z4</f>
        <v>0</v>
      </c>
      <c r="G911" s="396">
        <v>0</v>
      </c>
      <c r="H911" s="402">
        <f t="shared" si="30"/>
        <v>0</v>
      </c>
      <c r="I911" s="569"/>
    </row>
    <row r="912" spans="1:9" ht="12.75">
      <c r="A912" s="228"/>
      <c r="B912" s="567">
        <f t="shared" si="29"/>
      </c>
      <c r="C912" s="235" t="s">
        <v>334</v>
      </c>
      <c r="D912" s="235">
        <v>1</v>
      </c>
      <c r="E912" s="485">
        <v>14</v>
      </c>
      <c r="F912" s="235">
        <f>'QC-QA_Acpt'!Z5</f>
        <v>0</v>
      </c>
      <c r="G912" s="397">
        <v>0</v>
      </c>
      <c r="H912" s="241">
        <f t="shared" si="30"/>
        <v>0</v>
      </c>
      <c r="I912" s="570"/>
    </row>
    <row r="913" spans="1:9" ht="12.75">
      <c r="A913" s="228"/>
      <c r="B913" s="567">
        <f t="shared" si="29"/>
      </c>
      <c r="C913" s="235" t="s">
        <v>334</v>
      </c>
      <c r="D913" s="235">
        <v>1</v>
      </c>
      <c r="E913" s="485">
        <v>14</v>
      </c>
      <c r="F913" s="235">
        <f>'QC-QA_Acpt'!Z6</f>
        <v>0</v>
      </c>
      <c r="G913" s="397">
        <v>0</v>
      </c>
      <c r="H913" s="241">
        <f t="shared" si="30"/>
        <v>0</v>
      </c>
      <c r="I913" s="570"/>
    </row>
    <row r="914" spans="1:9" ht="12.75">
      <c r="A914" s="228"/>
      <c r="B914" s="567">
        <f t="shared" si="29"/>
      </c>
      <c r="C914" s="235" t="s">
        <v>334</v>
      </c>
      <c r="D914" s="235">
        <v>1</v>
      </c>
      <c r="E914" s="485">
        <v>14</v>
      </c>
      <c r="F914" s="235">
        <f>'QC-QA_Acpt'!Z7</f>
        <v>0</v>
      </c>
      <c r="G914" s="397">
        <v>0</v>
      </c>
      <c r="H914" s="241">
        <f t="shared" si="30"/>
        <v>0</v>
      </c>
      <c r="I914" s="570"/>
    </row>
    <row r="915" spans="1:9" ht="13.5" thickBot="1">
      <c r="A915" s="229" t="s">
        <v>516</v>
      </c>
      <c r="B915" s="568">
        <f t="shared" si="29"/>
      </c>
      <c r="C915" s="236" t="s">
        <v>334</v>
      </c>
      <c r="D915" s="236">
        <v>1</v>
      </c>
      <c r="E915" s="486">
        <v>14</v>
      </c>
      <c r="F915" s="236">
        <f>'QC-QA_Acpt'!Z8</f>
        <v>0</v>
      </c>
      <c r="G915" s="398">
        <v>0</v>
      </c>
      <c r="H915" s="242">
        <f t="shared" si="30"/>
        <v>0</v>
      </c>
      <c r="I915" s="571"/>
    </row>
    <row r="916" spans="1:9" ht="12.75">
      <c r="A916" s="229" t="s">
        <v>501</v>
      </c>
      <c r="B916" s="566">
        <f t="shared" si="29"/>
      </c>
      <c r="C916" s="234" t="s">
        <v>334</v>
      </c>
      <c r="D916" s="234">
        <v>1</v>
      </c>
      <c r="E916" s="484">
        <v>15</v>
      </c>
      <c r="F916" s="234">
        <f>'QC-QA_Acpt'!AA4</f>
        <v>0</v>
      </c>
      <c r="G916" s="396">
        <v>0</v>
      </c>
      <c r="H916" s="402">
        <f t="shared" si="30"/>
        <v>0</v>
      </c>
      <c r="I916" s="569"/>
    </row>
    <row r="917" spans="1:9" ht="12.75">
      <c r="A917" s="228"/>
      <c r="B917" s="567">
        <f t="shared" si="29"/>
      </c>
      <c r="C917" s="235" t="s">
        <v>334</v>
      </c>
      <c r="D917" s="235">
        <v>1</v>
      </c>
      <c r="E917" s="485">
        <v>15</v>
      </c>
      <c r="F917" s="235">
        <f>'QC-QA_Acpt'!AA5</f>
        <v>0</v>
      </c>
      <c r="G917" s="397">
        <v>0</v>
      </c>
      <c r="H917" s="241">
        <f t="shared" si="30"/>
        <v>0</v>
      </c>
      <c r="I917" s="570"/>
    </row>
    <row r="918" spans="1:9" ht="12.75">
      <c r="A918" s="228"/>
      <c r="B918" s="567">
        <f t="shared" si="29"/>
      </c>
      <c r="C918" s="235" t="s">
        <v>334</v>
      </c>
      <c r="D918" s="235">
        <v>1</v>
      </c>
      <c r="E918" s="485">
        <v>15</v>
      </c>
      <c r="F918" s="235">
        <f>'QC-QA_Acpt'!AA6</f>
        <v>0</v>
      </c>
      <c r="G918" s="397">
        <v>0</v>
      </c>
      <c r="H918" s="241">
        <f t="shared" si="30"/>
        <v>0</v>
      </c>
      <c r="I918" s="570"/>
    </row>
    <row r="919" spans="1:9" ht="12.75">
      <c r="A919" s="228"/>
      <c r="B919" s="567">
        <f t="shared" si="29"/>
      </c>
      <c r="C919" s="235" t="s">
        <v>334</v>
      </c>
      <c r="D919" s="235">
        <v>1</v>
      </c>
      <c r="E919" s="485">
        <v>15</v>
      </c>
      <c r="F919" s="235">
        <f>'QC-QA_Acpt'!AA7</f>
        <v>0</v>
      </c>
      <c r="G919" s="397">
        <v>0</v>
      </c>
      <c r="H919" s="241">
        <f t="shared" si="30"/>
        <v>0</v>
      </c>
      <c r="I919" s="570"/>
    </row>
    <row r="920" spans="1:9" ht="13.5" thickBot="1">
      <c r="A920" s="229" t="s">
        <v>517</v>
      </c>
      <c r="B920" s="568">
        <f t="shared" si="29"/>
      </c>
      <c r="C920" s="236" t="s">
        <v>334</v>
      </c>
      <c r="D920" s="236">
        <v>1</v>
      </c>
      <c r="E920" s="486">
        <v>15</v>
      </c>
      <c r="F920" s="236">
        <f>'QC-QA_Acpt'!AA8</f>
        <v>0</v>
      </c>
      <c r="G920" s="398">
        <v>0</v>
      </c>
      <c r="H920" s="242">
        <f t="shared" si="30"/>
        <v>0</v>
      </c>
      <c r="I920" s="571"/>
    </row>
    <row r="921" spans="1:9" ht="12.75">
      <c r="A921" s="229" t="s">
        <v>502</v>
      </c>
      <c r="B921" s="566">
        <f t="shared" si="29"/>
      </c>
      <c r="C921" s="234" t="s">
        <v>334</v>
      </c>
      <c r="D921" s="234">
        <v>1</v>
      </c>
      <c r="E921" s="484">
        <v>16</v>
      </c>
      <c r="F921" s="396" t="s">
        <v>193</v>
      </c>
      <c r="G921" s="234">
        <f>'QC-QA_Acpt'!AB4</f>
        <v>0</v>
      </c>
      <c r="H921" s="402">
        <f t="shared" si="30"/>
        <v>0</v>
      </c>
      <c r="I921" s="569"/>
    </row>
    <row r="922" spans="1:9" ht="12.75">
      <c r="A922" s="228"/>
      <c r="B922" s="567">
        <f t="shared" si="29"/>
      </c>
      <c r="C922" s="235" t="s">
        <v>334</v>
      </c>
      <c r="D922" s="235">
        <v>1</v>
      </c>
      <c r="E922" s="485">
        <v>16</v>
      </c>
      <c r="F922" s="397" t="s">
        <v>193</v>
      </c>
      <c r="G922" s="235">
        <f>'QC-QA_Acpt'!AB5</f>
        <v>0</v>
      </c>
      <c r="H922" s="241">
        <f t="shared" si="30"/>
        <v>0</v>
      </c>
      <c r="I922" s="570"/>
    </row>
    <row r="923" spans="1:9" ht="12.75">
      <c r="A923" s="228"/>
      <c r="B923" s="567">
        <f t="shared" si="29"/>
      </c>
      <c r="C923" s="235" t="s">
        <v>334</v>
      </c>
      <c r="D923" s="235">
        <v>1</v>
      </c>
      <c r="E923" s="485">
        <v>16</v>
      </c>
      <c r="F923" s="397" t="s">
        <v>193</v>
      </c>
      <c r="G923" s="235">
        <f>'QC-QA_Acpt'!AB6</f>
        <v>0</v>
      </c>
      <c r="H923" s="241">
        <f t="shared" si="30"/>
        <v>0</v>
      </c>
      <c r="I923" s="570"/>
    </row>
    <row r="924" spans="1:9" ht="12.75">
      <c r="A924" s="228"/>
      <c r="B924" s="567">
        <f t="shared" si="29"/>
      </c>
      <c r="C924" s="235" t="s">
        <v>334</v>
      </c>
      <c r="D924" s="235">
        <v>1</v>
      </c>
      <c r="E924" s="485">
        <v>16</v>
      </c>
      <c r="F924" s="397" t="s">
        <v>193</v>
      </c>
      <c r="G924" s="235">
        <f>'QC-QA_Acpt'!AB7</f>
        <v>0</v>
      </c>
      <c r="H924" s="241">
        <f t="shared" si="30"/>
        <v>0</v>
      </c>
      <c r="I924" s="570"/>
    </row>
    <row r="925" spans="1:9" ht="13.5" thickBot="1">
      <c r="A925" s="229" t="s">
        <v>518</v>
      </c>
      <c r="B925" s="568">
        <f t="shared" si="29"/>
      </c>
      <c r="C925" s="236" t="s">
        <v>334</v>
      </c>
      <c r="D925" s="236">
        <v>1</v>
      </c>
      <c r="E925" s="486">
        <v>16</v>
      </c>
      <c r="F925" s="398" t="s">
        <v>193</v>
      </c>
      <c r="G925" s="236">
        <f>'QC-QA_Acpt'!AB8</f>
        <v>0</v>
      </c>
      <c r="H925" s="242">
        <f t="shared" si="30"/>
        <v>0</v>
      </c>
      <c r="I925" s="571"/>
    </row>
    <row r="926" spans="1:9" ht="12.75">
      <c r="A926" s="229" t="s">
        <v>503</v>
      </c>
      <c r="B926" s="566">
        <f t="shared" si="29"/>
      </c>
      <c r="C926" s="234" t="s">
        <v>334</v>
      </c>
      <c r="D926" s="234">
        <v>1</v>
      </c>
      <c r="E926" s="484">
        <v>17</v>
      </c>
      <c r="F926" s="234">
        <f>'QC-QA_Acpt'!AC4</f>
        <v>0</v>
      </c>
      <c r="G926" s="396">
        <v>0</v>
      </c>
      <c r="H926" s="402">
        <f t="shared" si="30"/>
        <v>0</v>
      </c>
      <c r="I926" s="569"/>
    </row>
    <row r="927" spans="1:9" ht="12.75">
      <c r="A927" s="228"/>
      <c r="B927" s="567">
        <f t="shared" si="29"/>
      </c>
      <c r="C927" s="235" t="s">
        <v>334</v>
      </c>
      <c r="D927" s="235">
        <v>1</v>
      </c>
      <c r="E927" s="485">
        <v>17</v>
      </c>
      <c r="F927" s="235">
        <f>'QC-QA_Acpt'!AC5</f>
        <v>0</v>
      </c>
      <c r="G927" s="397">
        <v>0</v>
      </c>
      <c r="H927" s="241">
        <f t="shared" si="30"/>
        <v>0</v>
      </c>
      <c r="I927" s="570"/>
    </row>
    <row r="928" spans="1:9" ht="12.75">
      <c r="A928" s="228"/>
      <c r="B928" s="567">
        <f t="shared" si="29"/>
      </c>
      <c r="C928" s="235" t="s">
        <v>334</v>
      </c>
      <c r="D928" s="235">
        <v>1</v>
      </c>
      <c r="E928" s="485">
        <v>17</v>
      </c>
      <c r="F928" s="235">
        <f>'QC-QA_Acpt'!AC6</f>
        <v>0</v>
      </c>
      <c r="G928" s="397">
        <v>0</v>
      </c>
      <c r="H928" s="241">
        <f t="shared" si="30"/>
        <v>0</v>
      </c>
      <c r="I928" s="570"/>
    </row>
    <row r="929" spans="1:9" ht="12.75">
      <c r="A929" s="228"/>
      <c r="B929" s="567">
        <f t="shared" si="29"/>
      </c>
      <c r="C929" s="235" t="s">
        <v>334</v>
      </c>
      <c r="D929" s="235">
        <v>1</v>
      </c>
      <c r="E929" s="485">
        <v>17</v>
      </c>
      <c r="F929" s="235">
        <f>'QC-QA_Acpt'!AC7</f>
        <v>0</v>
      </c>
      <c r="G929" s="397">
        <v>0</v>
      </c>
      <c r="H929" s="241">
        <f t="shared" si="30"/>
        <v>0</v>
      </c>
      <c r="I929" s="570"/>
    </row>
    <row r="930" spans="1:9" ht="13.5" thickBot="1">
      <c r="A930" s="229" t="s">
        <v>519</v>
      </c>
      <c r="B930" s="568">
        <f t="shared" si="29"/>
      </c>
      <c r="C930" s="236" t="s">
        <v>334</v>
      </c>
      <c r="D930" s="236">
        <v>1</v>
      </c>
      <c r="E930" s="486">
        <v>17</v>
      </c>
      <c r="F930" s="236">
        <f>'QC-QA_Acpt'!AC8</f>
        <v>0</v>
      </c>
      <c r="G930" s="398">
        <v>0</v>
      </c>
      <c r="H930" s="242">
        <f t="shared" si="30"/>
        <v>0</v>
      </c>
      <c r="I930" s="571"/>
    </row>
    <row r="931" spans="1:9" ht="12.75">
      <c r="A931" s="229" t="s">
        <v>504</v>
      </c>
      <c r="B931" s="566">
        <f t="shared" si="29"/>
      </c>
      <c r="C931" s="234" t="s">
        <v>334</v>
      </c>
      <c r="D931" s="234">
        <v>1</v>
      </c>
      <c r="E931" s="484">
        <v>21</v>
      </c>
      <c r="F931" s="396" t="s">
        <v>193</v>
      </c>
      <c r="G931" s="234">
        <f>'QC-QA_Acpt'!AE4</f>
        <v>0</v>
      </c>
      <c r="H931" s="402">
        <f t="shared" si="30"/>
        <v>0</v>
      </c>
      <c r="I931" s="569"/>
    </row>
    <row r="932" spans="1:9" ht="12.75">
      <c r="A932" s="228"/>
      <c r="B932" s="567">
        <f t="shared" si="29"/>
      </c>
      <c r="C932" s="235" t="s">
        <v>334</v>
      </c>
      <c r="D932" s="235">
        <v>1</v>
      </c>
      <c r="E932" s="485">
        <v>21</v>
      </c>
      <c r="F932" s="397" t="s">
        <v>193</v>
      </c>
      <c r="G932" s="235">
        <f>'QC-QA_Acpt'!AE5</f>
        <v>0</v>
      </c>
      <c r="H932" s="241">
        <f t="shared" si="30"/>
        <v>0</v>
      </c>
      <c r="I932" s="570"/>
    </row>
    <row r="933" spans="1:9" ht="12.75">
      <c r="A933" s="228"/>
      <c r="B933" s="567">
        <f t="shared" si="29"/>
      </c>
      <c r="C933" s="235" t="s">
        <v>334</v>
      </c>
      <c r="D933" s="235">
        <v>1</v>
      </c>
      <c r="E933" s="485">
        <v>21</v>
      </c>
      <c r="F933" s="397" t="s">
        <v>193</v>
      </c>
      <c r="G933" s="235">
        <f>'QC-QA_Acpt'!AE6</f>
        <v>0</v>
      </c>
      <c r="H933" s="241">
        <f t="shared" si="30"/>
        <v>0</v>
      </c>
      <c r="I933" s="570"/>
    </row>
    <row r="934" spans="1:9" ht="12.75">
      <c r="A934" s="228"/>
      <c r="B934" s="567">
        <f aca="true" t="shared" si="31" ref="B934:B985">B929</f>
      </c>
      <c r="C934" s="235" t="s">
        <v>334</v>
      </c>
      <c r="D934" s="235">
        <v>1</v>
      </c>
      <c r="E934" s="485">
        <v>21</v>
      </c>
      <c r="F934" s="397" t="s">
        <v>193</v>
      </c>
      <c r="G934" s="235">
        <f>'QC-QA_Acpt'!AE7</f>
        <v>0</v>
      </c>
      <c r="H934" s="241">
        <f t="shared" si="30"/>
        <v>0</v>
      </c>
      <c r="I934" s="570"/>
    </row>
    <row r="935" spans="1:9" ht="13.5" thickBot="1">
      <c r="A935" s="229" t="s">
        <v>520</v>
      </c>
      <c r="B935" s="568">
        <f t="shared" si="31"/>
      </c>
      <c r="C935" s="236" t="s">
        <v>334</v>
      </c>
      <c r="D935" s="236">
        <v>1</v>
      </c>
      <c r="E935" s="486">
        <v>21</v>
      </c>
      <c r="F935" s="398" t="s">
        <v>193</v>
      </c>
      <c r="G935" s="236">
        <f>'QC-QA_Acpt'!AE8</f>
        <v>0</v>
      </c>
      <c r="H935" s="242">
        <f t="shared" si="30"/>
        <v>0</v>
      </c>
      <c r="I935" s="571"/>
    </row>
    <row r="936" spans="1:9" ht="12.75">
      <c r="A936" s="229" t="s">
        <v>505</v>
      </c>
      <c r="B936" s="566">
        <f t="shared" si="31"/>
      </c>
      <c r="C936" s="234" t="s">
        <v>334</v>
      </c>
      <c r="D936" s="234">
        <v>1</v>
      </c>
      <c r="E936" s="484">
        <v>28</v>
      </c>
      <c r="F936" s="234">
        <f>'QC-QA_Acpt'!AF4</f>
        <v>0</v>
      </c>
      <c r="G936" s="396">
        <v>0</v>
      </c>
      <c r="H936" s="402">
        <f t="shared" si="30"/>
        <v>0</v>
      </c>
      <c r="I936" s="569"/>
    </row>
    <row r="937" spans="1:9" ht="12.75">
      <c r="A937" s="228"/>
      <c r="B937" s="567">
        <f t="shared" si="31"/>
      </c>
      <c r="C937" s="235" t="s">
        <v>334</v>
      </c>
      <c r="D937" s="235">
        <v>1</v>
      </c>
      <c r="E937" s="485">
        <v>28</v>
      </c>
      <c r="F937" s="235">
        <f>'QC-QA_Acpt'!AF5</f>
        <v>0</v>
      </c>
      <c r="G937" s="397">
        <v>0</v>
      </c>
      <c r="H937" s="241">
        <f t="shared" si="30"/>
        <v>0</v>
      </c>
      <c r="I937" s="570"/>
    </row>
    <row r="938" spans="1:9" ht="12.75">
      <c r="A938" s="228"/>
      <c r="B938" s="567">
        <f t="shared" si="31"/>
      </c>
      <c r="C938" s="235" t="s">
        <v>334</v>
      </c>
      <c r="D938" s="235">
        <v>1</v>
      </c>
      <c r="E938" s="485">
        <v>28</v>
      </c>
      <c r="F938" s="235">
        <f>'QC-QA_Acpt'!AF6</f>
        <v>0</v>
      </c>
      <c r="G938" s="397">
        <v>0</v>
      </c>
      <c r="H938" s="241">
        <f t="shared" si="30"/>
        <v>0</v>
      </c>
      <c r="I938" s="570"/>
    </row>
    <row r="939" spans="1:9" ht="12.75">
      <c r="A939" s="228"/>
      <c r="B939" s="567">
        <f t="shared" si="31"/>
      </c>
      <c r="C939" s="235" t="s">
        <v>334</v>
      </c>
      <c r="D939" s="235">
        <v>1</v>
      </c>
      <c r="E939" s="485">
        <v>28</v>
      </c>
      <c r="F939" s="235">
        <f>'QC-QA_Acpt'!AF7</f>
        <v>0</v>
      </c>
      <c r="G939" s="397">
        <v>0</v>
      </c>
      <c r="H939" s="241">
        <f t="shared" si="30"/>
        <v>0</v>
      </c>
      <c r="I939" s="570"/>
    </row>
    <row r="940" spans="1:9" ht="13.5" thickBot="1">
      <c r="A940" s="229" t="s">
        <v>521</v>
      </c>
      <c r="B940" s="568">
        <f t="shared" si="31"/>
      </c>
      <c r="C940" s="236" t="s">
        <v>334</v>
      </c>
      <c r="D940" s="236">
        <v>1</v>
      </c>
      <c r="E940" s="486">
        <v>28</v>
      </c>
      <c r="F940" s="236">
        <f>'QC-QA_Acpt'!AF8</f>
        <v>0</v>
      </c>
      <c r="G940" s="398">
        <v>0</v>
      </c>
      <c r="H940" s="242">
        <f t="shared" si="30"/>
        <v>0</v>
      </c>
      <c r="I940" s="571"/>
    </row>
    <row r="941" spans="1:9" ht="12.75">
      <c r="A941" s="229" t="s">
        <v>506</v>
      </c>
      <c r="B941" s="566">
        <f t="shared" si="31"/>
      </c>
      <c r="C941" s="234" t="s">
        <v>334</v>
      </c>
      <c r="D941" s="234">
        <v>1</v>
      </c>
      <c r="E941" s="484">
        <v>24</v>
      </c>
      <c r="F941" s="396" t="s">
        <v>193</v>
      </c>
      <c r="G941" s="234">
        <f>'QC-QA_Acpt'!AG4</f>
        <v>0</v>
      </c>
      <c r="H941" s="402">
        <f t="shared" si="30"/>
        <v>0</v>
      </c>
      <c r="I941" s="569"/>
    </row>
    <row r="942" spans="1:9" ht="12.75">
      <c r="A942" s="228"/>
      <c r="B942" s="567">
        <f t="shared" si="31"/>
      </c>
      <c r="C942" s="235" t="s">
        <v>334</v>
      </c>
      <c r="D942" s="235">
        <v>1</v>
      </c>
      <c r="E942" s="485">
        <v>24</v>
      </c>
      <c r="F942" s="397" t="s">
        <v>193</v>
      </c>
      <c r="G942" s="235">
        <f>'QC-QA_Acpt'!AG5</f>
        <v>0</v>
      </c>
      <c r="H942" s="241">
        <f t="shared" si="30"/>
        <v>0</v>
      </c>
      <c r="I942" s="570"/>
    </row>
    <row r="943" spans="1:9" ht="12.75">
      <c r="A943" s="228"/>
      <c r="B943" s="567">
        <f t="shared" si="31"/>
      </c>
      <c r="C943" s="235" t="s">
        <v>334</v>
      </c>
      <c r="D943" s="235">
        <v>1</v>
      </c>
      <c r="E943" s="485">
        <v>24</v>
      </c>
      <c r="F943" s="397" t="s">
        <v>193</v>
      </c>
      <c r="G943" s="235">
        <f>'QC-QA_Acpt'!AG6</f>
        <v>0</v>
      </c>
      <c r="H943" s="241">
        <f t="shared" si="30"/>
        <v>0</v>
      </c>
      <c r="I943" s="570"/>
    </row>
    <row r="944" spans="1:9" ht="12.75">
      <c r="A944" s="228"/>
      <c r="B944" s="567">
        <f t="shared" si="31"/>
      </c>
      <c r="C944" s="235" t="s">
        <v>334</v>
      </c>
      <c r="D944" s="235">
        <v>1</v>
      </c>
      <c r="E944" s="485">
        <v>24</v>
      </c>
      <c r="F944" s="397" t="s">
        <v>193</v>
      </c>
      <c r="G944" s="235">
        <f>'QC-QA_Acpt'!AG7</f>
        <v>0</v>
      </c>
      <c r="H944" s="241">
        <f t="shared" si="30"/>
        <v>0</v>
      </c>
      <c r="I944" s="570"/>
    </row>
    <row r="945" spans="1:9" ht="13.5" thickBot="1">
      <c r="A945" s="229" t="s">
        <v>522</v>
      </c>
      <c r="B945" s="568">
        <f t="shared" si="31"/>
      </c>
      <c r="C945" s="236" t="s">
        <v>334</v>
      </c>
      <c r="D945" s="236">
        <v>1</v>
      </c>
      <c r="E945" s="486">
        <v>24</v>
      </c>
      <c r="F945" s="398" t="s">
        <v>193</v>
      </c>
      <c r="G945" s="236">
        <f>'QC-QA_Acpt'!AG8</f>
        <v>0</v>
      </c>
      <c r="H945" s="242">
        <f t="shared" si="30"/>
        <v>0</v>
      </c>
      <c r="I945" s="571"/>
    </row>
    <row r="946" spans="1:9" ht="12.75">
      <c r="A946" s="229" t="s">
        <v>507</v>
      </c>
      <c r="B946" s="566">
        <f t="shared" si="31"/>
      </c>
      <c r="C946" s="234" t="s">
        <v>334</v>
      </c>
      <c r="D946" s="234">
        <v>1</v>
      </c>
      <c r="E946" s="484">
        <v>22</v>
      </c>
      <c r="F946" s="396" t="s">
        <v>193</v>
      </c>
      <c r="G946" s="234">
        <f>'QC-QA_Acpt'!AH4</f>
        <v>0</v>
      </c>
      <c r="H946" s="402">
        <f t="shared" si="30"/>
        <v>0</v>
      </c>
      <c r="I946" s="569"/>
    </row>
    <row r="947" spans="1:9" ht="12.75">
      <c r="A947" s="228"/>
      <c r="B947" s="567">
        <f t="shared" si="31"/>
      </c>
      <c r="C947" s="235" t="s">
        <v>334</v>
      </c>
      <c r="D947" s="235">
        <v>1</v>
      </c>
      <c r="E947" s="485">
        <v>22</v>
      </c>
      <c r="F947" s="397" t="s">
        <v>193</v>
      </c>
      <c r="G947" s="235">
        <f>'QC-QA_Acpt'!AH5</f>
        <v>0</v>
      </c>
      <c r="H947" s="241">
        <f t="shared" si="30"/>
        <v>0</v>
      </c>
      <c r="I947" s="570"/>
    </row>
    <row r="948" spans="1:9" ht="12.75">
      <c r="A948" s="228"/>
      <c r="B948" s="567">
        <f t="shared" si="31"/>
      </c>
      <c r="C948" s="235" t="s">
        <v>334</v>
      </c>
      <c r="D948" s="235">
        <v>1</v>
      </c>
      <c r="E948" s="485">
        <v>22</v>
      </c>
      <c r="F948" s="397" t="s">
        <v>193</v>
      </c>
      <c r="G948" s="235">
        <f>'QC-QA_Acpt'!AH6</f>
        <v>0</v>
      </c>
      <c r="H948" s="241">
        <f t="shared" si="30"/>
        <v>0</v>
      </c>
      <c r="I948" s="570"/>
    </row>
    <row r="949" spans="1:9" ht="12.75">
      <c r="A949" s="228"/>
      <c r="B949" s="567">
        <f t="shared" si="31"/>
      </c>
      <c r="C949" s="235" t="s">
        <v>334</v>
      </c>
      <c r="D949" s="235">
        <v>1</v>
      </c>
      <c r="E949" s="485">
        <v>22</v>
      </c>
      <c r="F949" s="397" t="s">
        <v>193</v>
      </c>
      <c r="G949" s="235">
        <f>'QC-QA_Acpt'!AH7</f>
        <v>0</v>
      </c>
      <c r="H949" s="241">
        <f t="shared" si="30"/>
        <v>0</v>
      </c>
      <c r="I949" s="570"/>
    </row>
    <row r="950" spans="1:9" ht="13.5" thickBot="1">
      <c r="A950" s="229" t="s">
        <v>523</v>
      </c>
      <c r="B950" s="568">
        <f t="shared" si="31"/>
      </c>
      <c r="C950" s="236" t="s">
        <v>334</v>
      </c>
      <c r="D950" s="236">
        <v>1</v>
      </c>
      <c r="E950" s="486">
        <v>22</v>
      </c>
      <c r="F950" s="398" t="s">
        <v>193</v>
      </c>
      <c r="G950" s="236">
        <f>'QC-QA_Acpt'!AH8</f>
        <v>0</v>
      </c>
      <c r="H950" s="242">
        <f t="shared" si="30"/>
        <v>0</v>
      </c>
      <c r="I950" s="571"/>
    </row>
    <row r="951" spans="1:9" ht="12.75">
      <c r="A951" s="229" t="s">
        <v>508</v>
      </c>
      <c r="B951" s="566">
        <f t="shared" si="31"/>
      </c>
      <c r="C951" s="234" t="s">
        <v>334</v>
      </c>
      <c r="D951" s="234">
        <v>1</v>
      </c>
      <c r="E951" s="484">
        <v>29</v>
      </c>
      <c r="F951" s="234">
        <f>'QC-QA_Acpt'!AI4</f>
        <v>0</v>
      </c>
      <c r="G951" s="396">
        <v>0</v>
      </c>
      <c r="H951" s="402">
        <f t="shared" si="30"/>
        <v>0</v>
      </c>
      <c r="I951" s="569"/>
    </row>
    <row r="952" spans="1:9" ht="12.75">
      <c r="A952" s="228"/>
      <c r="B952" s="567">
        <f t="shared" si="31"/>
      </c>
      <c r="C952" s="235" t="s">
        <v>334</v>
      </c>
      <c r="D952" s="235">
        <v>1</v>
      </c>
      <c r="E952" s="485">
        <v>29</v>
      </c>
      <c r="F952" s="235">
        <f>'QC-QA_Acpt'!AI5</f>
        <v>0</v>
      </c>
      <c r="G952" s="397">
        <v>0</v>
      </c>
      <c r="H952" s="241">
        <f t="shared" si="30"/>
        <v>0</v>
      </c>
      <c r="I952" s="570"/>
    </row>
    <row r="953" spans="1:9" ht="12.75">
      <c r="A953" s="228"/>
      <c r="B953" s="567">
        <f t="shared" si="31"/>
      </c>
      <c r="C953" s="235" t="s">
        <v>334</v>
      </c>
      <c r="D953" s="235">
        <v>1</v>
      </c>
      <c r="E953" s="485">
        <v>29</v>
      </c>
      <c r="F953" s="235">
        <f>'QC-QA_Acpt'!AI6</f>
        <v>0</v>
      </c>
      <c r="G953" s="397">
        <v>0</v>
      </c>
      <c r="H953" s="241">
        <f t="shared" si="30"/>
        <v>0</v>
      </c>
      <c r="I953" s="570"/>
    </row>
    <row r="954" spans="1:9" ht="12.75">
      <c r="A954" s="228"/>
      <c r="B954" s="567">
        <f t="shared" si="31"/>
      </c>
      <c r="C954" s="235" t="s">
        <v>334</v>
      </c>
      <c r="D954" s="235">
        <v>1</v>
      </c>
      <c r="E954" s="485">
        <v>29</v>
      </c>
      <c r="F954" s="235">
        <f>'QC-QA_Acpt'!AI7</f>
        <v>0</v>
      </c>
      <c r="G954" s="397">
        <v>0</v>
      </c>
      <c r="H954" s="241">
        <f t="shared" si="30"/>
        <v>0</v>
      </c>
      <c r="I954" s="570"/>
    </row>
    <row r="955" spans="1:9" ht="13.5" thickBot="1">
      <c r="A955" s="229" t="s">
        <v>524</v>
      </c>
      <c r="B955" s="568">
        <f t="shared" si="31"/>
      </c>
      <c r="C955" s="236" t="s">
        <v>334</v>
      </c>
      <c r="D955" s="236">
        <v>1</v>
      </c>
      <c r="E955" s="486">
        <v>29</v>
      </c>
      <c r="F955" s="236">
        <f>'QC-QA_Acpt'!AI8</f>
        <v>0</v>
      </c>
      <c r="G955" s="398">
        <v>0</v>
      </c>
      <c r="H955" s="242">
        <f t="shared" si="30"/>
        <v>0</v>
      </c>
      <c r="I955" s="571"/>
    </row>
    <row r="956" spans="1:9" ht="12.75">
      <c r="A956" s="229" t="s">
        <v>509</v>
      </c>
      <c r="B956" s="566">
        <f t="shared" si="31"/>
      </c>
      <c r="C956" s="234" t="s">
        <v>334</v>
      </c>
      <c r="D956" s="234">
        <v>1</v>
      </c>
      <c r="E956" s="484">
        <v>25</v>
      </c>
      <c r="F956" s="396" t="s">
        <v>193</v>
      </c>
      <c r="G956" s="234">
        <f>'QC-QA_Acpt'!AJ4</f>
        <v>0</v>
      </c>
      <c r="H956" s="402">
        <f t="shared" si="30"/>
        <v>0</v>
      </c>
      <c r="I956" s="569"/>
    </row>
    <row r="957" spans="1:9" ht="12.75">
      <c r="A957" s="228"/>
      <c r="B957" s="567">
        <f t="shared" si="31"/>
      </c>
      <c r="C957" s="235" t="s">
        <v>334</v>
      </c>
      <c r="D957" s="235">
        <v>1</v>
      </c>
      <c r="E957" s="485">
        <v>25</v>
      </c>
      <c r="F957" s="397" t="s">
        <v>193</v>
      </c>
      <c r="G957" s="235">
        <f>'QC-QA_Acpt'!AJ5</f>
        <v>0</v>
      </c>
      <c r="H957" s="241">
        <f t="shared" si="30"/>
        <v>0</v>
      </c>
      <c r="I957" s="570"/>
    </row>
    <row r="958" spans="1:9" ht="12.75">
      <c r="A958" s="228"/>
      <c r="B958" s="567">
        <f t="shared" si="31"/>
      </c>
      <c r="C958" s="235" t="s">
        <v>334</v>
      </c>
      <c r="D958" s="235">
        <v>1</v>
      </c>
      <c r="E958" s="485">
        <v>25</v>
      </c>
      <c r="F958" s="397" t="s">
        <v>193</v>
      </c>
      <c r="G958" s="235">
        <f>'QC-QA_Acpt'!AJ6</f>
        <v>0</v>
      </c>
      <c r="H958" s="241">
        <f t="shared" si="30"/>
        <v>0</v>
      </c>
      <c r="I958" s="570"/>
    </row>
    <row r="959" spans="1:9" ht="12.75">
      <c r="A959" s="228"/>
      <c r="B959" s="567">
        <f t="shared" si="31"/>
      </c>
      <c r="C959" s="235" t="s">
        <v>334</v>
      </c>
      <c r="D959" s="235">
        <v>1</v>
      </c>
      <c r="E959" s="485">
        <v>25</v>
      </c>
      <c r="F959" s="397" t="s">
        <v>193</v>
      </c>
      <c r="G959" s="235">
        <f>'QC-QA_Acpt'!AJ7</f>
        <v>0</v>
      </c>
      <c r="H959" s="241">
        <f t="shared" si="30"/>
        <v>0</v>
      </c>
      <c r="I959" s="570"/>
    </row>
    <row r="960" spans="1:9" ht="13.5" thickBot="1">
      <c r="A960" s="229" t="s">
        <v>525</v>
      </c>
      <c r="B960" s="568">
        <f t="shared" si="31"/>
      </c>
      <c r="C960" s="236" t="s">
        <v>334</v>
      </c>
      <c r="D960" s="236">
        <v>1</v>
      </c>
      <c r="E960" s="486">
        <v>25</v>
      </c>
      <c r="F960" s="398" t="s">
        <v>193</v>
      </c>
      <c r="G960" s="236">
        <f>'QC-QA_Acpt'!AJ8</f>
        <v>0</v>
      </c>
      <c r="H960" s="242">
        <f t="shared" si="30"/>
        <v>0</v>
      </c>
      <c r="I960" s="571"/>
    </row>
    <row r="961" spans="1:9" ht="12.75">
      <c r="A961" s="229" t="s">
        <v>510</v>
      </c>
      <c r="B961" s="566">
        <f t="shared" si="31"/>
      </c>
      <c r="C961" s="234" t="s">
        <v>334</v>
      </c>
      <c r="D961" s="234">
        <v>1</v>
      </c>
      <c r="E961" s="484">
        <v>23</v>
      </c>
      <c r="F961" s="396" t="s">
        <v>193</v>
      </c>
      <c r="G961" s="234">
        <f>'QC-QA_Acpt'!AK4</f>
        <v>0</v>
      </c>
      <c r="H961" s="402">
        <f t="shared" si="30"/>
        <v>0</v>
      </c>
      <c r="I961" s="569"/>
    </row>
    <row r="962" spans="1:9" ht="12.75">
      <c r="A962" s="228"/>
      <c r="B962" s="567">
        <f t="shared" si="31"/>
      </c>
      <c r="C962" s="235" t="s">
        <v>334</v>
      </c>
      <c r="D962" s="235">
        <v>1</v>
      </c>
      <c r="E962" s="485">
        <v>23</v>
      </c>
      <c r="F962" s="397" t="s">
        <v>193</v>
      </c>
      <c r="G962" s="235">
        <f>'QC-QA_Acpt'!AK5</f>
        <v>0</v>
      </c>
      <c r="H962" s="241">
        <f t="shared" si="30"/>
        <v>0</v>
      </c>
      <c r="I962" s="570"/>
    </row>
    <row r="963" spans="1:9" ht="12.75">
      <c r="A963" s="228"/>
      <c r="B963" s="567">
        <f t="shared" si="31"/>
      </c>
      <c r="C963" s="235" t="s">
        <v>334</v>
      </c>
      <c r="D963" s="235">
        <v>1</v>
      </c>
      <c r="E963" s="485">
        <v>23</v>
      </c>
      <c r="F963" s="397" t="s">
        <v>193</v>
      </c>
      <c r="G963" s="235">
        <f>'QC-QA_Acpt'!AK6</f>
        <v>0</v>
      </c>
      <c r="H963" s="241">
        <f t="shared" si="30"/>
        <v>0</v>
      </c>
      <c r="I963" s="570"/>
    </row>
    <row r="964" spans="1:9" ht="12.75">
      <c r="A964" s="228"/>
      <c r="B964" s="567">
        <f t="shared" si="31"/>
      </c>
      <c r="C964" s="235" t="s">
        <v>334</v>
      </c>
      <c r="D964" s="235">
        <v>1</v>
      </c>
      <c r="E964" s="485">
        <v>23</v>
      </c>
      <c r="F964" s="397" t="s">
        <v>193</v>
      </c>
      <c r="G964" s="235">
        <f>'QC-QA_Acpt'!AK7</f>
        <v>0</v>
      </c>
      <c r="H964" s="241">
        <f t="shared" si="30"/>
        <v>0</v>
      </c>
      <c r="I964" s="570"/>
    </row>
    <row r="965" spans="1:9" ht="13.5" thickBot="1">
      <c r="A965" s="229" t="s">
        <v>526</v>
      </c>
      <c r="B965" s="568">
        <f t="shared" si="31"/>
      </c>
      <c r="C965" s="236" t="s">
        <v>334</v>
      </c>
      <c r="D965" s="236">
        <v>1</v>
      </c>
      <c r="E965" s="486">
        <v>23</v>
      </c>
      <c r="F965" s="398" t="s">
        <v>193</v>
      </c>
      <c r="G965" s="236">
        <f>'QC-QA_Acpt'!AK8</f>
        <v>0</v>
      </c>
      <c r="H965" s="242">
        <f t="shared" si="30"/>
        <v>0</v>
      </c>
      <c r="I965" s="571"/>
    </row>
    <row r="966" spans="1:9" ht="12.75">
      <c r="A966" s="229" t="s">
        <v>511</v>
      </c>
      <c r="B966" s="566">
        <f t="shared" si="31"/>
      </c>
      <c r="C966" s="234" t="s">
        <v>334</v>
      </c>
      <c r="D966" s="234">
        <v>1</v>
      </c>
      <c r="E966" s="484">
        <v>30</v>
      </c>
      <c r="F966" s="234" t="str">
        <f>IF('QC-QA_Acpt'!AL4=""," ",'QC-QA_Acpt'!AL4)</f>
        <v> </v>
      </c>
      <c r="G966" s="396">
        <v>0</v>
      </c>
      <c r="H966" s="402">
        <f t="shared" si="30"/>
        <v>0</v>
      </c>
      <c r="I966" s="569"/>
    </row>
    <row r="967" spans="1:9" ht="12.75">
      <c r="A967" s="228"/>
      <c r="B967" s="567">
        <f t="shared" si="31"/>
      </c>
      <c r="C967" s="235" t="s">
        <v>334</v>
      </c>
      <c r="D967" s="235">
        <v>1</v>
      </c>
      <c r="E967" s="485">
        <v>30</v>
      </c>
      <c r="F967" s="235" t="str">
        <f>IF('QC-QA_Acpt'!AL5=""," ",'QC-QA_Acpt'!AL5)</f>
        <v> </v>
      </c>
      <c r="G967" s="397">
        <v>0</v>
      </c>
      <c r="H967" s="241">
        <f t="shared" si="30"/>
        <v>0</v>
      </c>
      <c r="I967" s="570"/>
    </row>
    <row r="968" spans="1:9" ht="12.75">
      <c r="A968" s="228"/>
      <c r="B968" s="567">
        <f t="shared" si="31"/>
      </c>
      <c r="C968" s="235" t="s">
        <v>334</v>
      </c>
      <c r="D968" s="235">
        <v>1</v>
      </c>
      <c r="E968" s="485">
        <v>30</v>
      </c>
      <c r="F968" s="235" t="str">
        <f>IF('QC-QA_Acpt'!AL6=""," ",'QC-QA_Acpt'!AL6)</f>
        <v> </v>
      </c>
      <c r="G968" s="397">
        <v>0</v>
      </c>
      <c r="H968" s="241">
        <f t="shared" si="30"/>
        <v>0</v>
      </c>
      <c r="I968" s="570"/>
    </row>
    <row r="969" spans="1:9" ht="12.75">
      <c r="A969" s="228"/>
      <c r="B969" s="567">
        <f t="shared" si="31"/>
      </c>
      <c r="C969" s="235" t="s">
        <v>334</v>
      </c>
      <c r="D969" s="235">
        <v>1</v>
      </c>
      <c r="E969" s="485">
        <v>30</v>
      </c>
      <c r="F969" s="235" t="str">
        <f>IF('QC-QA_Acpt'!AL7=""," ",'QC-QA_Acpt'!AL7)</f>
        <v> </v>
      </c>
      <c r="G969" s="397">
        <v>0</v>
      </c>
      <c r="H969" s="241">
        <f t="shared" si="30"/>
        <v>0</v>
      </c>
      <c r="I969" s="570"/>
    </row>
    <row r="970" spans="1:9" ht="13.5" thickBot="1">
      <c r="A970" s="229" t="s">
        <v>527</v>
      </c>
      <c r="B970" s="568">
        <f t="shared" si="31"/>
      </c>
      <c r="C970" s="236" t="s">
        <v>334</v>
      </c>
      <c r="D970" s="236">
        <v>1</v>
      </c>
      <c r="E970" s="486">
        <v>30</v>
      </c>
      <c r="F970" s="236" t="str">
        <f>IF('QC-QA_Acpt'!AL8=""," ",'QC-QA_Acpt'!AL8)</f>
        <v> </v>
      </c>
      <c r="G970" s="398">
        <v>0</v>
      </c>
      <c r="H970" s="242">
        <f t="shared" si="30"/>
        <v>0</v>
      </c>
      <c r="I970" s="571"/>
    </row>
    <row r="971" spans="1:9" ht="12.75">
      <c r="A971" s="229" t="s">
        <v>512</v>
      </c>
      <c r="B971" s="566">
        <f t="shared" si="31"/>
      </c>
      <c r="C971" s="234" t="s">
        <v>334</v>
      </c>
      <c r="D971" s="234">
        <v>1</v>
      </c>
      <c r="E971" s="484">
        <v>26</v>
      </c>
      <c r="F971" s="396" t="s">
        <v>193</v>
      </c>
      <c r="G971" s="234">
        <f>'QC-QA_Acpt'!AM4</f>
        <v>0</v>
      </c>
      <c r="H971" s="402">
        <f aca="true" t="shared" si="32" ref="H971:H985">H945</f>
        <v>0</v>
      </c>
      <c r="I971" s="569"/>
    </row>
    <row r="972" spans="1:9" ht="12.75">
      <c r="A972" s="228"/>
      <c r="B972" s="567">
        <f t="shared" si="31"/>
      </c>
      <c r="C972" s="235" t="s">
        <v>334</v>
      </c>
      <c r="D972" s="235">
        <v>1</v>
      </c>
      <c r="E972" s="485">
        <v>26</v>
      </c>
      <c r="F972" s="397" t="s">
        <v>193</v>
      </c>
      <c r="G972" s="235">
        <f>'QC-QA_Acpt'!AM5</f>
        <v>0</v>
      </c>
      <c r="H972" s="241">
        <f t="shared" si="32"/>
        <v>0</v>
      </c>
      <c r="I972" s="570"/>
    </row>
    <row r="973" spans="1:9" ht="12.75">
      <c r="A973" s="228"/>
      <c r="B973" s="567">
        <f t="shared" si="31"/>
      </c>
      <c r="C973" s="235" t="s">
        <v>334</v>
      </c>
      <c r="D973" s="235">
        <v>1</v>
      </c>
      <c r="E973" s="485">
        <v>26</v>
      </c>
      <c r="F973" s="397" t="s">
        <v>193</v>
      </c>
      <c r="G973" s="235">
        <f>'QC-QA_Acpt'!AM6</f>
        <v>0</v>
      </c>
      <c r="H973" s="241">
        <f t="shared" si="32"/>
        <v>0</v>
      </c>
      <c r="I973" s="570"/>
    </row>
    <row r="974" spans="1:9" ht="12.75">
      <c r="A974" s="228"/>
      <c r="B974" s="567">
        <f t="shared" si="31"/>
      </c>
      <c r="C974" s="235" t="s">
        <v>334</v>
      </c>
      <c r="D974" s="235">
        <v>1</v>
      </c>
      <c r="E974" s="485">
        <v>26</v>
      </c>
      <c r="F974" s="397" t="s">
        <v>193</v>
      </c>
      <c r="G974" s="235">
        <f>'QC-QA_Acpt'!AM7</f>
        <v>0</v>
      </c>
      <c r="H974" s="241">
        <f t="shared" si="32"/>
        <v>0</v>
      </c>
      <c r="I974" s="570"/>
    </row>
    <row r="975" spans="1:9" ht="13.5" thickBot="1">
      <c r="A975" s="229" t="s">
        <v>528</v>
      </c>
      <c r="B975" s="568">
        <f t="shared" si="31"/>
      </c>
      <c r="C975" s="236" t="s">
        <v>334</v>
      </c>
      <c r="D975" s="236">
        <v>1</v>
      </c>
      <c r="E975" s="486">
        <v>26</v>
      </c>
      <c r="F975" s="398" t="s">
        <v>193</v>
      </c>
      <c r="G975" s="236">
        <f>'QC-QA_Acpt'!AM8</f>
        <v>0</v>
      </c>
      <c r="H975" s="242">
        <f t="shared" si="32"/>
        <v>0</v>
      </c>
      <c r="I975" s="571"/>
    </row>
    <row r="976" spans="1:9" ht="12.75">
      <c r="A976" s="229" t="s">
        <v>513</v>
      </c>
      <c r="B976" s="566">
        <f t="shared" si="31"/>
      </c>
      <c r="C976" s="234" t="s">
        <v>334</v>
      </c>
      <c r="D976" s="234">
        <v>1</v>
      </c>
      <c r="E976" s="484">
        <v>27</v>
      </c>
      <c r="F976" s="396" t="s">
        <v>193</v>
      </c>
      <c r="G976" s="234">
        <f>'QC-QA_Acpt'!AN4</f>
        <v>0</v>
      </c>
      <c r="H976" s="402">
        <f t="shared" si="32"/>
        <v>0</v>
      </c>
      <c r="I976" s="569"/>
    </row>
    <row r="977" spans="1:9" ht="12.75">
      <c r="A977" s="228"/>
      <c r="B977" s="567">
        <f t="shared" si="31"/>
      </c>
      <c r="C977" s="235" t="s">
        <v>334</v>
      </c>
      <c r="D977" s="235">
        <v>1</v>
      </c>
      <c r="E977" s="485">
        <v>27</v>
      </c>
      <c r="F977" s="397" t="s">
        <v>193</v>
      </c>
      <c r="G977" s="235">
        <f>'QC-QA_Acpt'!AN5</f>
        <v>0</v>
      </c>
      <c r="H977" s="241">
        <f t="shared" si="32"/>
        <v>0</v>
      </c>
      <c r="I977" s="570"/>
    </row>
    <row r="978" spans="1:9" ht="12.75">
      <c r="A978" s="228"/>
      <c r="B978" s="567">
        <f t="shared" si="31"/>
      </c>
      <c r="C978" s="235" t="s">
        <v>334</v>
      </c>
      <c r="D978" s="235">
        <v>1</v>
      </c>
      <c r="E978" s="485">
        <v>27</v>
      </c>
      <c r="F978" s="397" t="s">
        <v>193</v>
      </c>
      <c r="G978" s="235">
        <f>'QC-QA_Acpt'!AN6</f>
        <v>0</v>
      </c>
      <c r="H978" s="241">
        <f t="shared" si="32"/>
        <v>0</v>
      </c>
      <c r="I978" s="570"/>
    </row>
    <row r="979" spans="1:9" ht="12.75">
      <c r="A979" s="228"/>
      <c r="B979" s="567">
        <f t="shared" si="31"/>
      </c>
      <c r="C979" s="235" t="s">
        <v>334</v>
      </c>
      <c r="D979" s="235">
        <v>1</v>
      </c>
      <c r="E979" s="485">
        <v>27</v>
      </c>
      <c r="F979" s="397" t="s">
        <v>193</v>
      </c>
      <c r="G979" s="235">
        <f>'QC-QA_Acpt'!AN7</f>
        <v>0</v>
      </c>
      <c r="H979" s="241">
        <f t="shared" si="32"/>
        <v>0</v>
      </c>
      <c r="I979" s="570"/>
    </row>
    <row r="980" spans="1:9" ht="13.5" thickBot="1">
      <c r="A980" s="229" t="s">
        <v>529</v>
      </c>
      <c r="B980" s="568">
        <f t="shared" si="31"/>
      </c>
      <c r="C980" s="236" t="s">
        <v>334</v>
      </c>
      <c r="D980" s="236">
        <v>1</v>
      </c>
      <c r="E980" s="486">
        <v>27</v>
      </c>
      <c r="F980" s="398" t="s">
        <v>193</v>
      </c>
      <c r="G980" s="236">
        <f>'QC-QA_Acpt'!AN8</f>
        <v>0</v>
      </c>
      <c r="H980" s="242">
        <f t="shared" si="32"/>
        <v>0</v>
      </c>
      <c r="I980" s="571"/>
    </row>
    <row r="981" spans="1:9" ht="12.75">
      <c r="A981" s="229" t="s">
        <v>514</v>
      </c>
      <c r="B981" s="566">
        <f t="shared" si="31"/>
      </c>
      <c r="C981" s="234" t="s">
        <v>334</v>
      </c>
      <c r="D981" s="234">
        <v>1</v>
      </c>
      <c r="E981" s="484">
        <v>31</v>
      </c>
      <c r="F981" s="234" t="str">
        <f>IF('QC-QA_Acpt'!AO4=""," ",'QC-QA_Acpt'!AO4)</f>
        <v> </v>
      </c>
      <c r="G981" s="396">
        <v>0</v>
      </c>
      <c r="H981" s="402">
        <f t="shared" si="32"/>
        <v>0</v>
      </c>
      <c r="I981" s="569"/>
    </row>
    <row r="982" spans="1:9" ht="12.75">
      <c r="A982" s="228"/>
      <c r="B982" s="567">
        <f t="shared" si="31"/>
      </c>
      <c r="C982" s="235" t="s">
        <v>334</v>
      </c>
      <c r="D982" s="235">
        <v>1</v>
      </c>
      <c r="E982" s="485">
        <v>31</v>
      </c>
      <c r="F982" s="235" t="str">
        <f>IF('QC-QA_Acpt'!AO5=""," ",'QC-QA_Acpt'!AO5)</f>
        <v> </v>
      </c>
      <c r="G982" s="397">
        <v>0</v>
      </c>
      <c r="H982" s="241">
        <f t="shared" si="32"/>
        <v>0</v>
      </c>
      <c r="I982" s="570"/>
    </row>
    <row r="983" spans="1:9" ht="12.75">
      <c r="A983" s="228"/>
      <c r="B983" s="567">
        <f t="shared" si="31"/>
      </c>
      <c r="C983" s="235" t="s">
        <v>334</v>
      </c>
      <c r="D983" s="235">
        <v>1</v>
      </c>
      <c r="E983" s="485">
        <v>31</v>
      </c>
      <c r="F983" s="235" t="str">
        <f>IF('QC-QA_Acpt'!AO6=""," ",'QC-QA_Acpt'!AO6)</f>
        <v> </v>
      </c>
      <c r="G983" s="397">
        <v>0</v>
      </c>
      <c r="H983" s="241">
        <f t="shared" si="32"/>
        <v>0</v>
      </c>
      <c r="I983" s="570"/>
    </row>
    <row r="984" spans="1:9" ht="12.75">
      <c r="A984" s="228"/>
      <c r="B984" s="567">
        <f t="shared" si="31"/>
      </c>
      <c r="C984" s="235" t="s">
        <v>334</v>
      </c>
      <c r="D984" s="235">
        <v>1</v>
      </c>
      <c r="E984" s="485">
        <v>31</v>
      </c>
      <c r="F984" s="235" t="str">
        <f>IF('QC-QA_Acpt'!AO7=""," ",'QC-QA_Acpt'!AO7)</f>
        <v> </v>
      </c>
      <c r="G984" s="397">
        <v>0</v>
      </c>
      <c r="H984" s="241">
        <f t="shared" si="32"/>
        <v>0</v>
      </c>
      <c r="I984" s="570"/>
    </row>
    <row r="985" spans="1:9" ht="13.5" thickBot="1">
      <c r="A985" s="229" t="s">
        <v>530</v>
      </c>
      <c r="B985" s="568">
        <f t="shared" si="31"/>
      </c>
      <c r="C985" s="236" t="s">
        <v>334</v>
      </c>
      <c r="D985" s="236">
        <v>1</v>
      </c>
      <c r="E985" s="486">
        <v>31</v>
      </c>
      <c r="F985" s="236" t="str">
        <f>IF('QC-QA_Acpt'!AO8=""," ",'QC-QA_Acpt'!AO8)</f>
        <v> </v>
      </c>
      <c r="G985" s="398">
        <v>0</v>
      </c>
      <c r="H985" s="242">
        <f t="shared" si="32"/>
        <v>0</v>
      </c>
      <c r="I985" s="571"/>
    </row>
    <row r="986" spans="2:9" ht="12.75">
      <c r="B986" s="589"/>
      <c r="C986" s="510"/>
      <c r="D986" s="510"/>
      <c r="E986" s="522"/>
      <c r="F986" s="510"/>
      <c r="G986" s="506"/>
      <c r="H986" s="512"/>
      <c r="I986" s="590"/>
    </row>
  </sheetData>
  <sheetProtection/>
  <printOptions/>
  <pageMargins left="0.75" right="0.75" top="1" bottom="1" header="0.5" footer="0.5"/>
  <pageSetup fitToHeight="0" fitToWidth="1" horizontalDpi="600" verticalDpi="600" orientation="portrait" paperSize="17" scale="50" r:id="rId3"/>
  <headerFooter alignWithMargins="0">
    <oddHeader>&amp;C&amp;F</oddHeader>
    <oddFooter>&amp;CPage &amp;P of &amp;N</oddFooter>
  </headerFooter>
  <ignoredErrors>
    <ignoredError sqref="H34" formula="1"/>
  </ignoredErrors>
  <legacyDrawing r:id="rId2"/>
</worksheet>
</file>

<file path=xl/worksheets/sheet15.xml><?xml version="1.0" encoding="utf-8"?>
<worksheet xmlns="http://schemas.openxmlformats.org/spreadsheetml/2006/main" xmlns:r="http://schemas.openxmlformats.org/officeDocument/2006/relationships">
  <sheetPr codeName="Sheet17">
    <tabColor indexed="45"/>
    <pageSetUpPr fitToPage="1"/>
  </sheetPr>
  <dimension ref="A1:R40"/>
  <sheetViews>
    <sheetView zoomScale="90" zoomScaleNormal="90" zoomScalePageLayoutView="0" workbookViewId="0" topLeftCell="A1">
      <selection activeCell="G13" sqref="G13"/>
    </sheetView>
  </sheetViews>
  <sheetFormatPr defaultColWidth="9.140625" defaultRowHeight="12.75"/>
  <cols>
    <col min="1" max="1" width="26.7109375" style="0" customWidth="1"/>
    <col min="2" max="2" width="16.00390625" style="0" customWidth="1"/>
    <col min="3" max="3" width="7.421875" style="0" customWidth="1"/>
    <col min="4" max="4" width="7.57421875" style="0" customWidth="1"/>
    <col min="6" max="6" width="14.00390625" style="0" customWidth="1"/>
    <col min="7" max="7" width="31.421875" style="0" customWidth="1"/>
    <col min="9" max="9" width="11.00390625" style="0" customWidth="1"/>
    <col min="10" max="10" width="23.140625" style="0" bestFit="1" customWidth="1"/>
    <col min="11" max="11" width="4.140625" style="0" customWidth="1"/>
    <col min="12" max="12" width="20.7109375" style="0" bestFit="1" customWidth="1"/>
  </cols>
  <sheetData>
    <row r="1" spans="1:12" ht="12.75" customHeight="1" thickBot="1">
      <c r="A1" s="29" t="s">
        <v>24</v>
      </c>
      <c r="B1" s="51"/>
      <c r="C1" s="52"/>
      <c r="E1" s="56" t="s">
        <v>45</v>
      </c>
      <c r="F1" s="56" t="s">
        <v>46</v>
      </c>
      <c r="G1" s="56" t="s">
        <v>47</v>
      </c>
      <c r="H1" s="56" t="s">
        <v>48</v>
      </c>
      <c r="I1" s="56" t="s">
        <v>82</v>
      </c>
      <c r="J1" s="56" t="s">
        <v>366</v>
      </c>
      <c r="L1" s="63" t="s">
        <v>199</v>
      </c>
    </row>
    <row r="2" spans="1:12" ht="12.75" customHeight="1">
      <c r="A2" s="26"/>
      <c r="B2" s="27"/>
      <c r="C2" s="28"/>
      <c r="E2" t="s">
        <v>74</v>
      </c>
      <c r="F2" t="s">
        <v>81</v>
      </c>
      <c r="G2" t="s">
        <v>24</v>
      </c>
      <c r="H2" s="49">
        <v>5.2</v>
      </c>
      <c r="I2" t="s">
        <v>50</v>
      </c>
      <c r="L2" t="s">
        <v>200</v>
      </c>
    </row>
    <row r="3" spans="1:18" ht="12.75" customHeight="1" thickBot="1">
      <c r="A3" s="14" t="s">
        <v>0</v>
      </c>
      <c r="B3" s="11"/>
      <c r="C3" s="12"/>
      <c r="E3" t="s">
        <v>143</v>
      </c>
      <c r="F3" t="s">
        <v>49</v>
      </c>
      <c r="G3" s="39" t="s">
        <v>145</v>
      </c>
      <c r="H3" s="106">
        <v>4</v>
      </c>
      <c r="I3" s="104" t="s">
        <v>50</v>
      </c>
      <c r="J3" s="166" t="s">
        <v>362</v>
      </c>
      <c r="K3" s="104"/>
      <c r="L3" s="104" t="s">
        <v>201</v>
      </c>
      <c r="M3" s="104"/>
      <c r="N3" s="104"/>
      <c r="O3" s="104"/>
      <c r="P3" s="104"/>
      <c r="Q3" s="104"/>
      <c r="R3" s="104"/>
    </row>
    <row r="4" spans="1:18" ht="12.75" customHeight="1" thickBot="1">
      <c r="A4" s="3" t="s">
        <v>0</v>
      </c>
      <c r="B4" s="45"/>
      <c r="C4" s="4" t="s">
        <v>35</v>
      </c>
      <c r="E4" t="s">
        <v>160</v>
      </c>
      <c r="F4" t="s">
        <v>151</v>
      </c>
      <c r="G4" s="57" t="s">
        <v>0</v>
      </c>
      <c r="H4" s="106" t="s">
        <v>157</v>
      </c>
      <c r="I4" s="104" t="s">
        <v>50</v>
      </c>
      <c r="J4" s="104"/>
      <c r="K4" s="104"/>
      <c r="L4" s="104" t="s">
        <v>202</v>
      </c>
      <c r="M4" s="104"/>
      <c r="N4" s="104"/>
      <c r="O4" s="104"/>
      <c r="P4" s="104"/>
      <c r="Q4" s="104"/>
      <c r="R4" s="104"/>
    </row>
    <row r="5" spans="1:18" ht="12.75" customHeight="1" thickBot="1">
      <c r="A5" s="3" t="s">
        <v>19</v>
      </c>
      <c r="B5" s="614"/>
      <c r="C5" s="615"/>
      <c r="E5" t="s">
        <v>75</v>
      </c>
      <c r="F5" t="s">
        <v>81</v>
      </c>
      <c r="G5" t="s">
        <v>0</v>
      </c>
      <c r="H5" s="106">
        <v>2.2</v>
      </c>
      <c r="I5" s="104" t="s">
        <v>35</v>
      </c>
      <c r="J5" s="104"/>
      <c r="K5" s="104"/>
      <c r="L5" s="104" t="s">
        <v>203</v>
      </c>
      <c r="M5" s="104"/>
      <c r="N5" s="104"/>
      <c r="O5" s="104"/>
      <c r="P5" s="104"/>
      <c r="Q5" s="104"/>
      <c r="R5" s="104"/>
    </row>
    <row r="6" spans="1:18" ht="12.75" customHeight="1">
      <c r="A6" s="13"/>
      <c r="B6" s="11"/>
      <c r="C6" s="12"/>
      <c r="E6" t="s">
        <v>152</v>
      </c>
      <c r="F6" t="s">
        <v>49</v>
      </c>
      <c r="G6" t="s">
        <v>19</v>
      </c>
      <c r="H6" s="106">
        <v>8</v>
      </c>
      <c r="I6" s="104" t="s">
        <v>50</v>
      </c>
      <c r="J6" s="166"/>
      <c r="K6" s="104"/>
      <c r="L6" s="104" t="s">
        <v>204</v>
      </c>
      <c r="M6" s="104"/>
      <c r="N6" s="104"/>
      <c r="O6" s="104"/>
      <c r="P6" s="104"/>
      <c r="Q6" s="104"/>
      <c r="R6" s="104"/>
    </row>
    <row r="7" spans="1:18" ht="12.75" customHeight="1" thickBot="1">
      <c r="A7" s="14" t="s">
        <v>28</v>
      </c>
      <c r="B7" s="15"/>
      <c r="C7" s="32"/>
      <c r="E7" t="s">
        <v>158</v>
      </c>
      <c r="F7" t="s">
        <v>151</v>
      </c>
      <c r="G7" s="57" t="s">
        <v>28</v>
      </c>
      <c r="H7" s="106" t="s">
        <v>157</v>
      </c>
      <c r="I7" s="104" t="s">
        <v>50</v>
      </c>
      <c r="J7" s="104"/>
      <c r="K7" s="104"/>
      <c r="L7" s="104" t="s">
        <v>205</v>
      </c>
      <c r="M7" s="104"/>
      <c r="N7" s="104"/>
      <c r="O7" s="104"/>
      <c r="P7" s="104"/>
      <c r="Q7" s="104"/>
      <c r="R7" s="104"/>
    </row>
    <row r="8" spans="1:18" ht="12.75" customHeight="1" thickBot="1">
      <c r="A8" s="31" t="s">
        <v>44</v>
      </c>
      <c r="B8" s="614"/>
      <c r="C8" s="615"/>
      <c r="E8" t="s">
        <v>153</v>
      </c>
      <c r="F8" t="s">
        <v>81</v>
      </c>
      <c r="G8" s="48" t="s">
        <v>44</v>
      </c>
      <c r="H8" s="106">
        <v>2.1</v>
      </c>
      <c r="I8" s="104" t="s">
        <v>51</v>
      </c>
      <c r="J8" s="104"/>
      <c r="K8" s="104"/>
      <c r="L8" s="104" t="s">
        <v>206</v>
      </c>
      <c r="M8" s="104"/>
      <c r="N8" s="104"/>
      <c r="O8" s="104"/>
      <c r="P8" s="104"/>
      <c r="Q8" s="104"/>
      <c r="R8" s="104"/>
    </row>
    <row r="9" spans="1:18" ht="12.75" customHeight="1" thickBot="1">
      <c r="A9" s="31" t="s">
        <v>25</v>
      </c>
      <c r="B9" s="614"/>
      <c r="C9" s="615"/>
      <c r="E9" t="s">
        <v>76</v>
      </c>
      <c r="F9" t="s">
        <v>81</v>
      </c>
      <c r="G9" s="48" t="s">
        <v>25</v>
      </c>
      <c r="H9" s="106">
        <v>1.1</v>
      </c>
      <c r="I9" s="104" t="s">
        <v>51</v>
      </c>
      <c r="J9" s="104"/>
      <c r="K9" s="104"/>
      <c r="L9" s="104" t="s">
        <v>207</v>
      </c>
      <c r="M9" s="104"/>
      <c r="N9" s="104"/>
      <c r="O9" s="104"/>
      <c r="P9" s="104"/>
      <c r="Q9" s="104"/>
      <c r="R9" s="104"/>
    </row>
    <row r="10" spans="1:18" ht="12.75" customHeight="1" thickBot="1">
      <c r="A10" s="31" t="s">
        <v>26</v>
      </c>
      <c r="B10" s="618">
        <f>B8-B9</f>
        <v>0</v>
      </c>
      <c r="C10" s="619"/>
      <c r="E10" s="42" t="s">
        <v>77</v>
      </c>
      <c r="F10" s="275" t="s">
        <v>351</v>
      </c>
      <c r="G10" s="272" t="s">
        <v>26</v>
      </c>
      <c r="H10" s="273">
        <v>2.1</v>
      </c>
      <c r="I10" s="77" t="s">
        <v>51</v>
      </c>
      <c r="J10" s="276" t="s">
        <v>661</v>
      </c>
      <c r="K10" s="77"/>
      <c r="L10" s="77" t="s">
        <v>208</v>
      </c>
      <c r="M10" s="104"/>
      <c r="N10" s="104"/>
      <c r="O10" s="104"/>
      <c r="P10" s="104"/>
      <c r="Q10" s="104"/>
      <c r="R10" s="104"/>
    </row>
    <row r="11" spans="1:18" ht="12.75" customHeight="1" thickBot="1">
      <c r="A11" s="3" t="s">
        <v>19</v>
      </c>
      <c r="B11" s="614"/>
      <c r="C11" s="615"/>
      <c r="E11" t="s">
        <v>154</v>
      </c>
      <c r="F11" t="s">
        <v>49</v>
      </c>
      <c r="G11" t="s">
        <v>19</v>
      </c>
      <c r="H11" s="106">
        <v>8</v>
      </c>
      <c r="I11" s="104" t="s">
        <v>50</v>
      </c>
      <c r="J11" s="166"/>
      <c r="K11" s="104"/>
      <c r="L11" s="104" t="s">
        <v>209</v>
      </c>
      <c r="M11" s="104"/>
      <c r="N11" s="104"/>
      <c r="O11" s="104"/>
      <c r="P11" s="104"/>
      <c r="Q11" s="104"/>
      <c r="R11" s="104"/>
    </row>
    <row r="12" spans="1:18" ht="12.75" customHeight="1">
      <c r="A12" s="13"/>
      <c r="B12" s="11"/>
      <c r="C12" s="12"/>
      <c r="E12" t="s">
        <v>169</v>
      </c>
      <c r="F12" t="s">
        <v>151</v>
      </c>
      <c r="G12" s="57" t="s">
        <v>27</v>
      </c>
      <c r="H12" s="106" t="s">
        <v>157</v>
      </c>
      <c r="I12" s="104" t="s">
        <v>50</v>
      </c>
      <c r="J12" s="104"/>
      <c r="K12" s="104"/>
      <c r="L12" s="104" t="s">
        <v>210</v>
      </c>
      <c r="M12" s="104"/>
      <c r="N12" s="104"/>
      <c r="O12" s="104"/>
      <c r="P12" s="104"/>
      <c r="Q12" s="104"/>
      <c r="R12" s="104"/>
    </row>
    <row r="13" spans="1:18" ht="12.75" customHeight="1" thickBot="1">
      <c r="A13" s="14" t="s">
        <v>27</v>
      </c>
      <c r="B13" s="11"/>
      <c r="C13" s="12"/>
      <c r="E13" t="s">
        <v>78</v>
      </c>
      <c r="F13" t="s">
        <v>81</v>
      </c>
      <c r="G13" s="48" t="s">
        <v>17</v>
      </c>
      <c r="H13" s="106">
        <v>2.1</v>
      </c>
      <c r="I13" s="104" t="s">
        <v>37</v>
      </c>
      <c r="J13" s="104"/>
      <c r="K13" s="104"/>
      <c r="L13" s="104" t="s">
        <v>211</v>
      </c>
      <c r="M13" s="104"/>
      <c r="N13" s="104"/>
      <c r="O13" s="104"/>
      <c r="P13" s="104"/>
      <c r="Q13" s="104"/>
      <c r="R13" s="104"/>
    </row>
    <row r="14" spans="1:18" ht="12.75" customHeight="1" thickBot="1">
      <c r="A14" s="31" t="s">
        <v>17</v>
      </c>
      <c r="B14" s="45"/>
      <c r="C14" s="4" t="s">
        <v>37</v>
      </c>
      <c r="E14" t="s">
        <v>79</v>
      </c>
      <c r="F14" t="s">
        <v>49</v>
      </c>
      <c r="G14" t="s">
        <v>19</v>
      </c>
      <c r="H14" s="106">
        <v>8</v>
      </c>
      <c r="I14" s="104" t="s">
        <v>50</v>
      </c>
      <c r="J14" s="166"/>
      <c r="K14" s="104"/>
      <c r="L14" s="104" t="s">
        <v>212</v>
      </c>
      <c r="M14" s="104"/>
      <c r="N14" s="104"/>
      <c r="O14" s="104"/>
      <c r="P14" s="104"/>
      <c r="Q14" s="104"/>
      <c r="R14" s="104"/>
    </row>
    <row r="15" spans="1:18" ht="12.75" customHeight="1" thickBot="1">
      <c r="A15" s="3" t="s">
        <v>19</v>
      </c>
      <c r="B15" s="614"/>
      <c r="C15" s="615"/>
      <c r="E15" t="s">
        <v>159</v>
      </c>
      <c r="F15" t="s">
        <v>151</v>
      </c>
      <c r="G15" s="57" t="s">
        <v>1</v>
      </c>
      <c r="H15" s="106" t="s">
        <v>157</v>
      </c>
      <c r="I15" s="104" t="s">
        <v>50</v>
      </c>
      <c r="J15" s="104"/>
      <c r="K15" s="104"/>
      <c r="L15" s="104" t="s">
        <v>213</v>
      </c>
      <c r="M15" s="104"/>
      <c r="N15" s="104"/>
      <c r="O15" s="104"/>
      <c r="P15" s="104"/>
      <c r="Q15" s="104"/>
      <c r="R15" s="104"/>
    </row>
    <row r="16" spans="1:18" ht="12.75" customHeight="1">
      <c r="A16" s="13"/>
      <c r="B16" s="11"/>
      <c r="C16" s="12"/>
      <c r="E16" t="s">
        <v>139</v>
      </c>
      <c r="F16" t="s">
        <v>81</v>
      </c>
      <c r="G16" s="291" t="s">
        <v>17</v>
      </c>
      <c r="H16" s="106">
        <v>2.1</v>
      </c>
      <c r="I16" s="107" t="s">
        <v>37</v>
      </c>
      <c r="J16" s="104"/>
      <c r="K16" s="104"/>
      <c r="L16" s="104" t="s">
        <v>214</v>
      </c>
      <c r="M16" s="104"/>
      <c r="N16" s="104"/>
      <c r="O16" s="104"/>
      <c r="P16" s="104"/>
      <c r="Q16" s="104"/>
      <c r="R16" s="104"/>
    </row>
    <row r="17" spans="1:18" ht="12.75" customHeight="1" thickBot="1">
      <c r="A17" s="14" t="s">
        <v>1</v>
      </c>
      <c r="B17" s="11"/>
      <c r="C17" s="12"/>
      <c r="E17" t="s">
        <v>80</v>
      </c>
      <c r="F17" t="s">
        <v>49</v>
      </c>
      <c r="G17" s="39" t="s">
        <v>19</v>
      </c>
      <c r="H17" s="106">
        <v>8</v>
      </c>
      <c r="I17" s="104" t="s">
        <v>50</v>
      </c>
      <c r="J17" s="166"/>
      <c r="K17" s="104"/>
      <c r="L17" s="104" t="s">
        <v>215</v>
      </c>
      <c r="M17" s="104"/>
      <c r="N17" s="104"/>
      <c r="O17" s="104"/>
      <c r="P17" s="104"/>
      <c r="Q17" s="104"/>
      <c r="R17" s="104"/>
    </row>
    <row r="18" spans="1:18" ht="12.75" customHeight="1" thickBot="1">
      <c r="A18" s="31" t="s">
        <v>17</v>
      </c>
      <c r="B18" s="45"/>
      <c r="C18" s="4" t="s">
        <v>37</v>
      </c>
      <c r="E18" t="s">
        <v>155</v>
      </c>
      <c r="F18" t="s">
        <v>49</v>
      </c>
      <c r="G18" s="39" t="s">
        <v>83</v>
      </c>
      <c r="H18" s="106">
        <v>8</v>
      </c>
      <c r="I18" s="104" t="s">
        <v>50</v>
      </c>
      <c r="J18" s="104"/>
      <c r="K18" s="104"/>
      <c r="L18" s="104" t="s">
        <v>216</v>
      </c>
      <c r="M18" s="104"/>
      <c r="N18" s="104"/>
      <c r="O18" s="104"/>
      <c r="P18" s="104"/>
      <c r="Q18" s="104"/>
      <c r="R18" s="104"/>
    </row>
    <row r="19" spans="1:18" ht="12.75" customHeight="1" thickBot="1">
      <c r="A19" s="3" t="s">
        <v>19</v>
      </c>
      <c r="B19" s="614"/>
      <c r="C19" s="615"/>
      <c r="H19" s="106"/>
      <c r="I19" s="104"/>
      <c r="J19" s="166"/>
      <c r="K19" s="104"/>
      <c r="L19" s="104"/>
      <c r="M19" s="104"/>
      <c r="N19" s="104"/>
      <c r="O19" s="104"/>
      <c r="P19" s="104"/>
      <c r="Q19" s="104"/>
      <c r="R19" s="104"/>
    </row>
    <row r="20" spans="1:18" ht="12.75" customHeight="1" thickBot="1">
      <c r="A20" s="25"/>
      <c r="B20" s="11"/>
      <c r="C20" s="12"/>
      <c r="H20" s="104"/>
      <c r="I20" s="104"/>
      <c r="J20" s="104"/>
      <c r="K20" s="104"/>
      <c r="L20" s="104"/>
      <c r="M20" s="104"/>
      <c r="N20" s="104"/>
      <c r="O20" s="104"/>
      <c r="P20" s="104"/>
      <c r="Q20" s="104"/>
      <c r="R20" s="104"/>
    </row>
    <row r="21" spans="1:3" ht="12.75" customHeight="1" thickBot="1">
      <c r="A21" s="33" t="s">
        <v>43</v>
      </c>
      <c r="B21" s="616"/>
      <c r="C21" s="617"/>
    </row>
    <row r="25" spans="1:8" ht="12.75">
      <c r="A25" s="69" t="s">
        <v>176</v>
      </c>
      <c r="B25" s="258" t="s">
        <v>331</v>
      </c>
      <c r="C25" s="104"/>
      <c r="D25" s="105"/>
      <c r="E25" s="105"/>
      <c r="F25" s="105"/>
      <c r="G25" s="105"/>
      <c r="H25" s="105"/>
    </row>
    <row r="26" spans="1:2" ht="12.75">
      <c r="A26" s="68" t="s">
        <v>607</v>
      </c>
      <c r="B26" s="259" t="s">
        <v>609</v>
      </c>
    </row>
    <row r="28" ht="12.75">
      <c r="G28" s="57"/>
    </row>
    <row r="31" ht="12.75">
      <c r="G31" s="57"/>
    </row>
    <row r="32" ht="12.75">
      <c r="G32" s="48"/>
    </row>
    <row r="33" ht="12.75">
      <c r="G33" s="48"/>
    </row>
    <row r="34" ht="12.75">
      <c r="G34" s="48"/>
    </row>
    <row r="36" ht="12.75">
      <c r="G36" s="57"/>
    </row>
    <row r="37" ht="12.75">
      <c r="G37" s="48"/>
    </row>
    <row r="39" ht="12.75">
      <c r="G39" s="57"/>
    </row>
    <row r="40" ht="12.75">
      <c r="G40" s="48"/>
    </row>
  </sheetData>
  <sheetProtection/>
  <mergeCells count="8">
    <mergeCell ref="B5:C5"/>
    <mergeCell ref="B15:C15"/>
    <mergeCell ref="B19:C19"/>
    <mergeCell ref="B21:C21"/>
    <mergeCell ref="B8:C8"/>
    <mergeCell ref="B9:C9"/>
    <mergeCell ref="B10:C10"/>
    <mergeCell ref="B11:C11"/>
  </mergeCells>
  <printOptions/>
  <pageMargins left="0.7479166666666667" right="0.7479166666666667" top="0.9840277777777778" bottom="0.9840277777777778" header="0.5118055555555556" footer="0.5118055555555556"/>
  <pageSetup fitToHeight="1" fitToWidth="1" horizontalDpi="300" verticalDpi="300" orientation="landscape" scale="65" r:id="rId1"/>
</worksheet>
</file>

<file path=xl/worksheets/sheet16.xml><?xml version="1.0" encoding="utf-8"?>
<worksheet xmlns="http://schemas.openxmlformats.org/spreadsheetml/2006/main" xmlns:r="http://schemas.openxmlformats.org/officeDocument/2006/relationships">
  <sheetPr codeName="Sheet7">
    <tabColor indexed="45"/>
    <pageSetUpPr fitToPage="1"/>
  </sheetPr>
  <dimension ref="A1:R58"/>
  <sheetViews>
    <sheetView zoomScale="90" zoomScaleNormal="90" zoomScalePageLayoutView="0" workbookViewId="0" topLeftCell="A1">
      <selection activeCell="I6" sqref="I6"/>
    </sheetView>
  </sheetViews>
  <sheetFormatPr defaultColWidth="9.140625" defaultRowHeight="12.75"/>
  <cols>
    <col min="1" max="1" width="19.140625" style="0" customWidth="1"/>
    <col min="2" max="2" width="10.421875" style="0" customWidth="1"/>
    <col min="3" max="3" width="10.7109375" style="0" customWidth="1"/>
    <col min="5" max="5" width="7.140625" style="0" customWidth="1"/>
    <col min="6" max="6" width="12.8515625" style="0" customWidth="1"/>
    <col min="7" max="7" width="5.00390625" style="0" customWidth="1"/>
    <col min="8" max="8" width="6.7109375" style="0" customWidth="1"/>
    <col min="9" max="9" width="14.140625" style="0" customWidth="1"/>
    <col min="10" max="10" width="27.421875" style="0" customWidth="1"/>
    <col min="11" max="11" width="7.57421875" style="0" customWidth="1"/>
    <col min="12" max="12" width="12.28125" style="0" customWidth="1"/>
    <col min="13" max="13" width="42.00390625" style="0" customWidth="1"/>
    <col min="14" max="14" width="2.57421875" style="0" customWidth="1"/>
    <col min="15" max="15" width="13.28125" style="0" customWidth="1"/>
  </cols>
  <sheetData>
    <row r="1" spans="1:15" ht="12.75" customHeight="1" thickBot="1">
      <c r="A1" s="29" t="s">
        <v>24</v>
      </c>
      <c r="B1" s="51">
        <v>250</v>
      </c>
      <c r="C1" s="52" t="s">
        <v>292</v>
      </c>
      <c r="D1" s="30"/>
      <c r="E1" s="53"/>
      <c r="F1" s="8"/>
      <c r="H1" s="56" t="s">
        <v>45</v>
      </c>
      <c r="I1" s="56" t="s">
        <v>46</v>
      </c>
      <c r="J1" s="56" t="s">
        <v>47</v>
      </c>
      <c r="K1" s="56" t="s">
        <v>48</v>
      </c>
      <c r="L1" s="56" t="s">
        <v>82</v>
      </c>
      <c r="M1" s="56" t="s">
        <v>366</v>
      </c>
      <c r="O1" s="172" t="s">
        <v>365</v>
      </c>
    </row>
    <row r="2" spans="1:15" ht="12.75" customHeight="1">
      <c r="A2" s="9"/>
      <c r="B2" s="7"/>
      <c r="C2" s="7"/>
      <c r="D2" s="7"/>
      <c r="E2" s="7"/>
      <c r="F2" s="10"/>
      <c r="H2" s="277" t="s">
        <v>74</v>
      </c>
      <c r="I2" s="277" t="s">
        <v>81</v>
      </c>
      <c r="J2" s="277" t="s">
        <v>24</v>
      </c>
      <c r="K2" s="278">
        <v>5.2</v>
      </c>
      <c r="L2" s="277" t="s">
        <v>50</v>
      </c>
      <c r="M2" s="277"/>
      <c r="N2" s="277"/>
      <c r="O2" s="279" t="s">
        <v>200</v>
      </c>
    </row>
    <row r="3" spans="1:18" ht="12.75" customHeight="1" thickBot="1">
      <c r="A3" s="16" t="s">
        <v>32</v>
      </c>
      <c r="B3" s="17"/>
      <c r="C3" s="34"/>
      <c r="D3" s="11"/>
      <c r="E3" s="11"/>
      <c r="F3" s="18"/>
      <c r="H3" s="280" t="s">
        <v>143</v>
      </c>
      <c r="I3" s="280" t="s">
        <v>49</v>
      </c>
      <c r="J3" s="280" t="s">
        <v>145</v>
      </c>
      <c r="K3" s="281">
        <v>4</v>
      </c>
      <c r="L3" s="282" t="s">
        <v>50</v>
      </c>
      <c r="M3" s="283" t="s">
        <v>362</v>
      </c>
      <c r="N3" s="282"/>
      <c r="O3" s="284" t="s">
        <v>202</v>
      </c>
      <c r="P3" s="39"/>
      <c r="Q3" s="39"/>
      <c r="R3" s="39"/>
    </row>
    <row r="4" spans="1:15" ht="12.75" customHeight="1" thickBot="1">
      <c r="A4" s="6" t="s">
        <v>34</v>
      </c>
      <c r="B4" s="614" t="s">
        <v>361</v>
      </c>
      <c r="C4" s="615"/>
      <c r="D4" s="11"/>
      <c r="E4" s="11"/>
      <c r="F4" s="19"/>
      <c r="H4" s="280" t="s">
        <v>160</v>
      </c>
      <c r="I4" s="280" t="s">
        <v>151</v>
      </c>
      <c r="J4" s="292" t="s">
        <v>32</v>
      </c>
      <c r="K4" s="285" t="s">
        <v>157</v>
      </c>
      <c r="L4" s="286" t="s">
        <v>50</v>
      </c>
      <c r="M4" s="286"/>
      <c r="N4" s="286"/>
      <c r="O4" s="279" t="s">
        <v>203</v>
      </c>
    </row>
    <row r="5" spans="1:15" ht="12.75" customHeight="1" thickBot="1">
      <c r="A5" s="157"/>
      <c r="B5" s="11"/>
      <c r="C5" s="11"/>
      <c r="D5" s="11"/>
      <c r="E5" s="11"/>
      <c r="F5" s="19"/>
      <c r="H5" s="280" t="s">
        <v>75</v>
      </c>
      <c r="I5" s="280" t="s">
        <v>49</v>
      </c>
      <c r="J5" s="287" t="s">
        <v>34</v>
      </c>
      <c r="K5" s="281">
        <v>8</v>
      </c>
      <c r="L5" s="282" t="s">
        <v>50</v>
      </c>
      <c r="M5" s="282"/>
      <c r="N5" s="282"/>
      <c r="O5" s="284" t="s">
        <v>204</v>
      </c>
    </row>
    <row r="6" spans="1:15" ht="12.75" customHeight="1" thickBot="1">
      <c r="A6" s="155" t="s">
        <v>312</v>
      </c>
      <c r="B6" s="51" t="s">
        <v>335</v>
      </c>
      <c r="C6" s="11"/>
      <c r="D6" s="11"/>
      <c r="E6" s="11"/>
      <c r="F6" s="20"/>
      <c r="H6" s="280" t="s">
        <v>349</v>
      </c>
      <c r="I6" s="280" t="s">
        <v>49</v>
      </c>
      <c r="J6" s="282" t="s">
        <v>312</v>
      </c>
      <c r="K6" s="281">
        <v>4</v>
      </c>
      <c r="L6" s="282" t="s">
        <v>50</v>
      </c>
      <c r="M6" s="283" t="s">
        <v>364</v>
      </c>
      <c r="N6" s="282"/>
      <c r="O6" s="279" t="s">
        <v>205</v>
      </c>
    </row>
    <row r="7" spans="1:15" ht="12.75" customHeight="1" thickBot="1">
      <c r="A7" s="155" t="s">
        <v>313</v>
      </c>
      <c r="B7" s="614">
        <v>1234567</v>
      </c>
      <c r="C7" s="615"/>
      <c r="D7" s="11"/>
      <c r="E7" s="11"/>
      <c r="F7" s="20"/>
      <c r="H7" s="280" t="s">
        <v>161</v>
      </c>
      <c r="I7" s="280" t="s">
        <v>49</v>
      </c>
      <c r="J7" s="288" t="s">
        <v>313</v>
      </c>
      <c r="K7" s="281">
        <v>10</v>
      </c>
      <c r="L7" s="289" t="s">
        <v>50</v>
      </c>
      <c r="M7" s="282"/>
      <c r="N7" s="282"/>
      <c r="O7" s="284" t="s">
        <v>206</v>
      </c>
    </row>
    <row r="8" spans="1:15" ht="12.75" customHeight="1" thickBot="1">
      <c r="A8" s="5" t="s">
        <v>2</v>
      </c>
      <c r="B8" s="614">
        <v>28</v>
      </c>
      <c r="C8" s="615"/>
      <c r="D8" s="156" t="s">
        <v>291</v>
      </c>
      <c r="E8" s="11"/>
      <c r="F8" s="20"/>
      <c r="H8" s="280" t="s">
        <v>153</v>
      </c>
      <c r="I8" s="280" t="s">
        <v>81</v>
      </c>
      <c r="J8" s="280" t="s">
        <v>2</v>
      </c>
      <c r="K8" s="281">
        <v>2</v>
      </c>
      <c r="L8" s="282" t="s">
        <v>50</v>
      </c>
      <c r="M8" s="282"/>
      <c r="N8" s="282"/>
      <c r="O8" s="279" t="s">
        <v>207</v>
      </c>
    </row>
    <row r="9" spans="1:15" ht="12.75" customHeight="1" thickBot="1">
      <c r="A9" s="25"/>
      <c r="B9" s="11"/>
      <c r="C9" s="11"/>
      <c r="D9" s="11"/>
      <c r="E9" s="11"/>
      <c r="F9" s="19"/>
      <c r="H9" s="280" t="s">
        <v>76</v>
      </c>
      <c r="I9" s="280" t="s">
        <v>49</v>
      </c>
      <c r="J9" s="280" t="s">
        <v>156</v>
      </c>
      <c r="K9" s="281">
        <v>4</v>
      </c>
      <c r="L9" s="289" t="s">
        <v>50</v>
      </c>
      <c r="M9" s="282" t="s">
        <v>350</v>
      </c>
      <c r="N9" s="282"/>
      <c r="O9" s="284" t="s">
        <v>208</v>
      </c>
    </row>
    <row r="10" spans="1:15" ht="12.75" customHeight="1" thickBot="1">
      <c r="A10" s="621" t="s">
        <v>39</v>
      </c>
      <c r="B10" s="622"/>
      <c r="C10" s="621" t="s">
        <v>18</v>
      </c>
      <c r="D10" s="625"/>
      <c r="E10" s="21"/>
      <c r="F10" s="6" t="s">
        <v>30</v>
      </c>
      <c r="H10" s="280" t="s">
        <v>162</v>
      </c>
      <c r="I10" s="280" t="s">
        <v>81</v>
      </c>
      <c r="J10" s="290" t="s">
        <v>39</v>
      </c>
      <c r="K10" s="281">
        <v>6</v>
      </c>
      <c r="L10" s="289" t="s">
        <v>40</v>
      </c>
      <c r="M10" s="282"/>
      <c r="N10" s="282"/>
      <c r="O10" s="279" t="s">
        <v>212</v>
      </c>
    </row>
    <row r="11" spans="1:15" ht="12.75" customHeight="1" thickBot="1">
      <c r="A11" s="169">
        <v>13000</v>
      </c>
      <c r="B11" s="50" t="s">
        <v>40</v>
      </c>
      <c r="C11" s="167">
        <f>IF(B6="4x8",A11/12.56,A11/28.26)</f>
        <v>1035.031847133758</v>
      </c>
      <c r="D11" s="50" t="s">
        <v>33</v>
      </c>
      <c r="E11" s="21"/>
      <c r="F11" s="46" t="s">
        <v>297</v>
      </c>
      <c r="H11" s="280" t="s">
        <v>353</v>
      </c>
      <c r="I11" s="280" t="s">
        <v>351</v>
      </c>
      <c r="J11" s="290" t="s">
        <v>18</v>
      </c>
      <c r="K11" s="281">
        <v>5</v>
      </c>
      <c r="L11" s="289" t="s">
        <v>33</v>
      </c>
      <c r="M11" s="283" t="s">
        <v>352</v>
      </c>
      <c r="N11" s="282"/>
      <c r="O11" s="284" t="s">
        <v>215</v>
      </c>
    </row>
    <row r="12" spans="1:15" ht="12.75" customHeight="1" thickBot="1">
      <c r="A12" s="170">
        <v>14500</v>
      </c>
      <c r="B12" s="50" t="s">
        <v>40</v>
      </c>
      <c r="C12" s="168">
        <f>IF(B6="4x8",A12/12.56,A12/28.26)</f>
        <v>1154.4585987261146</v>
      </c>
      <c r="D12" s="50" t="s">
        <v>33</v>
      </c>
      <c r="E12" s="21"/>
      <c r="F12" s="46" t="s">
        <v>298</v>
      </c>
      <c r="H12" s="280" t="s">
        <v>202</v>
      </c>
      <c r="I12" s="280" t="s">
        <v>49</v>
      </c>
      <c r="J12" s="290" t="s">
        <v>30</v>
      </c>
      <c r="K12" s="281">
        <v>4</v>
      </c>
      <c r="L12" s="289" t="s">
        <v>50</v>
      </c>
      <c r="M12" s="282" t="s">
        <v>363</v>
      </c>
      <c r="N12" s="282"/>
      <c r="O12" s="284" t="s">
        <v>165</v>
      </c>
    </row>
    <row r="13" spans="1:15" ht="12.75" customHeight="1" thickBot="1">
      <c r="A13" s="170">
        <v>15000</v>
      </c>
      <c r="B13" s="50" t="s">
        <v>40</v>
      </c>
      <c r="C13" s="168">
        <f>IF(B6="4x8",A13/12.56,A13/28.26)</f>
        <v>1194.2675159235669</v>
      </c>
      <c r="D13" s="50" t="s">
        <v>33</v>
      </c>
      <c r="E13" s="21"/>
      <c r="F13" s="47" t="s">
        <v>299</v>
      </c>
      <c r="H13" s="280" t="s">
        <v>354</v>
      </c>
      <c r="I13" s="280" t="s">
        <v>81</v>
      </c>
      <c r="J13" s="290" t="s">
        <v>39</v>
      </c>
      <c r="K13" s="281">
        <v>6</v>
      </c>
      <c r="L13" s="289" t="s">
        <v>40</v>
      </c>
      <c r="M13" s="282"/>
      <c r="N13" s="282"/>
      <c r="O13" s="284" t="s">
        <v>213</v>
      </c>
    </row>
    <row r="14" spans="1:15" ht="12.75" customHeight="1" thickBot="1">
      <c r="A14" s="626" t="s">
        <v>183</v>
      </c>
      <c r="B14" s="626"/>
      <c r="C14" s="168">
        <f>IF(B6="4x8",SUM(C11:C13)/3,SUM(C11:C12)/2)</f>
        <v>1127.9193205944798</v>
      </c>
      <c r="D14" s="50" t="s">
        <v>33</v>
      </c>
      <c r="E14" s="22"/>
      <c r="F14" s="23"/>
      <c r="H14" s="280" t="s">
        <v>355</v>
      </c>
      <c r="I14" s="280" t="s">
        <v>351</v>
      </c>
      <c r="J14" s="290" t="s">
        <v>18</v>
      </c>
      <c r="K14" s="281">
        <v>5</v>
      </c>
      <c r="L14" s="289" t="s">
        <v>33</v>
      </c>
      <c r="M14" s="283" t="s">
        <v>359</v>
      </c>
      <c r="N14" s="282"/>
      <c r="O14" s="284" t="s">
        <v>216</v>
      </c>
    </row>
    <row r="15" spans="1:15" ht="12.75" customHeight="1" thickBot="1">
      <c r="A15" s="25"/>
      <c r="B15" s="11"/>
      <c r="C15" s="11"/>
      <c r="D15" s="11"/>
      <c r="E15" s="11"/>
      <c r="F15" s="19"/>
      <c r="H15" s="280" t="s">
        <v>203</v>
      </c>
      <c r="I15" s="280" t="s">
        <v>49</v>
      </c>
      <c r="J15" s="290" t="s">
        <v>30</v>
      </c>
      <c r="K15" s="281">
        <v>4</v>
      </c>
      <c r="L15" s="289" t="s">
        <v>50</v>
      </c>
      <c r="M15" s="282" t="s">
        <v>363</v>
      </c>
      <c r="N15" s="282"/>
      <c r="O15" s="284" t="s">
        <v>166</v>
      </c>
    </row>
    <row r="16" spans="1:15" ht="12.75" customHeight="1" thickBot="1">
      <c r="A16" s="623" t="s">
        <v>43</v>
      </c>
      <c r="B16" s="624"/>
      <c r="C16" s="625"/>
      <c r="D16" s="620" t="s">
        <v>348</v>
      </c>
      <c r="E16" s="615"/>
      <c r="F16" s="24"/>
      <c r="H16" s="280" t="s">
        <v>169</v>
      </c>
      <c r="I16" s="280" t="s">
        <v>81</v>
      </c>
      <c r="J16" s="290" t="s">
        <v>39</v>
      </c>
      <c r="K16" s="281">
        <v>6</v>
      </c>
      <c r="L16" s="289" t="s">
        <v>40</v>
      </c>
      <c r="M16" s="282"/>
      <c r="N16" s="282"/>
      <c r="O16" s="284" t="s">
        <v>214</v>
      </c>
    </row>
    <row r="17" spans="8:15" ht="12.75" customHeight="1">
      <c r="H17" s="280" t="s">
        <v>356</v>
      </c>
      <c r="I17" s="280" t="s">
        <v>351</v>
      </c>
      <c r="J17" s="290" t="s">
        <v>18</v>
      </c>
      <c r="K17" s="281">
        <v>5</v>
      </c>
      <c r="L17" s="289" t="s">
        <v>33</v>
      </c>
      <c r="M17" s="283" t="s">
        <v>360</v>
      </c>
      <c r="N17" s="282"/>
      <c r="O17" s="284" t="s">
        <v>217</v>
      </c>
    </row>
    <row r="18" spans="8:15" ht="12.75" customHeight="1">
      <c r="H18" s="280" t="s">
        <v>204</v>
      </c>
      <c r="I18" s="280" t="s">
        <v>49</v>
      </c>
      <c r="J18" s="290" t="s">
        <v>30</v>
      </c>
      <c r="K18" s="281">
        <v>4</v>
      </c>
      <c r="L18" s="289" t="s">
        <v>50</v>
      </c>
      <c r="M18" s="282" t="s">
        <v>363</v>
      </c>
      <c r="N18" s="282"/>
      <c r="O18" s="284" t="s">
        <v>167</v>
      </c>
    </row>
    <row r="19" spans="8:15" ht="12.75" customHeight="1">
      <c r="H19" s="280" t="s">
        <v>144</v>
      </c>
      <c r="I19" s="280" t="s">
        <v>351</v>
      </c>
      <c r="J19" s="290" t="s">
        <v>163</v>
      </c>
      <c r="K19" s="281">
        <v>5</v>
      </c>
      <c r="L19" s="289" t="s">
        <v>33</v>
      </c>
      <c r="M19" s="283" t="s">
        <v>358</v>
      </c>
      <c r="N19" s="282"/>
      <c r="O19" s="284" t="s">
        <v>201</v>
      </c>
    </row>
    <row r="20" spans="1:15" ht="12.75" customHeight="1">
      <c r="A20" s="69" t="s">
        <v>176</v>
      </c>
      <c r="B20" s="258" t="s">
        <v>334</v>
      </c>
      <c r="C20" s="39"/>
      <c r="H20" s="280" t="s">
        <v>357</v>
      </c>
      <c r="I20" s="280" t="s">
        <v>49</v>
      </c>
      <c r="J20" s="290" t="s">
        <v>83</v>
      </c>
      <c r="K20" s="281">
        <v>8</v>
      </c>
      <c r="L20" s="289" t="s">
        <v>50</v>
      </c>
      <c r="M20" s="282"/>
      <c r="N20" s="282"/>
      <c r="O20" s="279" t="s">
        <v>218</v>
      </c>
    </row>
    <row r="21" spans="1:12" ht="12.75" customHeight="1">
      <c r="A21" s="68" t="s">
        <v>607</v>
      </c>
      <c r="B21" s="67" t="s">
        <v>608</v>
      </c>
      <c r="J21" s="48"/>
      <c r="K21" s="49"/>
      <c r="L21" s="48"/>
    </row>
    <row r="22" spans="1:3" ht="12.75" customHeight="1">
      <c r="A22" s="66"/>
      <c r="B22" s="67"/>
      <c r="C22" s="68"/>
    </row>
    <row r="27" ht="12.75">
      <c r="J27" s="57"/>
    </row>
    <row r="28" ht="12.75">
      <c r="J28" s="49"/>
    </row>
    <row r="29" ht="12.75">
      <c r="J29" s="57"/>
    </row>
    <row r="32" ht="12.75">
      <c r="J32" s="48"/>
    </row>
    <row r="33" ht="12.75">
      <c r="J33" s="48"/>
    </row>
    <row r="34" ht="12.75">
      <c r="J34" s="48"/>
    </row>
    <row r="35" ht="12.75">
      <c r="J35" s="48"/>
    </row>
    <row r="36" ht="12.75">
      <c r="J36" s="48"/>
    </row>
    <row r="37" ht="12.75">
      <c r="J37" s="48"/>
    </row>
    <row r="38" ht="12.75">
      <c r="J38" s="48"/>
    </row>
    <row r="39" ht="12.75">
      <c r="J39" s="48"/>
    </row>
    <row r="40" ht="12.75">
      <c r="J40" s="48"/>
    </row>
    <row r="41" ht="12.75">
      <c r="J41" s="48"/>
    </row>
    <row r="42" ht="12.75">
      <c r="J42" s="48"/>
    </row>
    <row r="43" ht="12.75">
      <c r="J43" s="48"/>
    </row>
    <row r="44" ht="12.75">
      <c r="J44" s="48"/>
    </row>
    <row r="45" ht="12.75">
      <c r="J45" s="57"/>
    </row>
    <row r="48" ht="12.75">
      <c r="J48" s="48"/>
    </row>
    <row r="49" ht="12.75">
      <c r="J49" s="48"/>
    </row>
    <row r="50" ht="12.75">
      <c r="J50" s="48"/>
    </row>
    <row r="51" ht="12.75">
      <c r="J51" s="48"/>
    </row>
    <row r="52" ht="12.75">
      <c r="J52" s="48"/>
    </row>
    <row r="53" ht="12.75">
      <c r="J53" s="48"/>
    </row>
    <row r="54" ht="12.75">
      <c r="J54" s="48"/>
    </row>
    <row r="55" ht="12.75">
      <c r="J55" s="48"/>
    </row>
    <row r="56" ht="12.75">
      <c r="J56" s="48"/>
    </row>
    <row r="57" ht="12.75">
      <c r="J57" s="48"/>
    </row>
    <row r="58" ht="12.75">
      <c r="J58" s="48"/>
    </row>
  </sheetData>
  <sheetProtection/>
  <mergeCells count="8">
    <mergeCell ref="D16:E16"/>
    <mergeCell ref="B7:C7"/>
    <mergeCell ref="B4:C4"/>
    <mergeCell ref="B8:C8"/>
    <mergeCell ref="A10:B10"/>
    <mergeCell ref="A16:C16"/>
    <mergeCell ref="C10:D10"/>
    <mergeCell ref="A14:B14"/>
  </mergeCells>
  <dataValidations count="4">
    <dataValidation type="list" allowBlank="1" showInputMessage="1" showErrorMessage="1" sqref="D8">
      <formula1>Age</formula1>
    </dataValidation>
    <dataValidation type="list" allowBlank="1" showInputMessage="1" showErrorMessage="1" sqref="B6">
      <formula1>CylinderSize</formula1>
    </dataValidation>
    <dataValidation type="list" allowBlank="1" showInputMessage="1" showErrorMessage="1" sqref="F11:F13">
      <formula1>fracture</formula1>
    </dataValidation>
    <dataValidation type="list" allowBlank="1" showInputMessage="1" showErrorMessage="1" sqref="C1">
      <formula1>TotalUnits</formula1>
    </dataValidation>
  </dataValidations>
  <printOptions/>
  <pageMargins left="0.75" right="0.75" top="1" bottom="1" header="0.5" footer="0.5"/>
  <pageSetup fitToHeight="1" fitToWidth="1" horizontalDpi="600" verticalDpi="600" orientation="landscape" scale="61" r:id="rId1"/>
</worksheet>
</file>

<file path=xl/worksheets/sheet17.xml><?xml version="1.0" encoding="utf-8"?>
<worksheet xmlns="http://schemas.openxmlformats.org/spreadsheetml/2006/main" xmlns:r="http://schemas.openxmlformats.org/officeDocument/2006/relationships">
  <sheetPr codeName="Sheet6">
    <tabColor indexed="45"/>
  </sheetPr>
  <dimension ref="A1:U121"/>
  <sheetViews>
    <sheetView zoomScale="64" zoomScaleNormal="64" zoomScalePageLayoutView="0" workbookViewId="0" topLeftCell="A1">
      <selection activeCell="B19" sqref="B19"/>
    </sheetView>
  </sheetViews>
  <sheetFormatPr defaultColWidth="9.140625" defaultRowHeight="12.75"/>
  <cols>
    <col min="1" max="1" width="11.28125" style="0" customWidth="1"/>
    <col min="2" max="2" width="38.28125" style="0" customWidth="1"/>
  </cols>
  <sheetData>
    <row r="1" ht="12.75">
      <c r="A1" t="s">
        <v>290</v>
      </c>
    </row>
    <row r="2" ht="12.75">
      <c r="A2" t="s">
        <v>291</v>
      </c>
    </row>
    <row r="5" spans="1:2" ht="12.75">
      <c r="A5" s="257" t="s">
        <v>606</v>
      </c>
      <c r="B5">
        <v>41295</v>
      </c>
    </row>
    <row r="6" spans="1:2" ht="12.75">
      <c r="A6" s="1" t="s">
        <v>3</v>
      </c>
      <c r="B6">
        <v>40905</v>
      </c>
    </row>
    <row r="7" spans="1:2" ht="12.75">
      <c r="A7" s="1" t="s">
        <v>4</v>
      </c>
      <c r="B7">
        <v>40965</v>
      </c>
    </row>
    <row r="8" spans="1:2" ht="12.75">
      <c r="A8" s="1" t="s">
        <v>5</v>
      </c>
      <c r="B8">
        <v>41000</v>
      </c>
    </row>
    <row r="9" spans="1:2" ht="12.75">
      <c r="A9" s="1" t="s">
        <v>6</v>
      </c>
      <c r="B9">
        <v>41015</v>
      </c>
    </row>
    <row r="10" spans="1:2" ht="12.75">
      <c r="A10" s="1" t="s">
        <v>7</v>
      </c>
      <c r="B10">
        <v>41050</v>
      </c>
    </row>
    <row r="11" ht="12.75">
      <c r="A11" s="1" t="s">
        <v>8</v>
      </c>
    </row>
    <row r="12" spans="1:2" ht="12.75">
      <c r="A12" s="1" t="s">
        <v>9</v>
      </c>
      <c r="B12">
        <v>41200</v>
      </c>
    </row>
    <row r="13" spans="1:2" ht="12.75">
      <c r="A13" s="1" t="s">
        <v>10</v>
      </c>
      <c r="B13">
        <v>41220</v>
      </c>
    </row>
    <row r="14" spans="1:2" ht="12.75">
      <c r="A14" s="1" t="s">
        <v>11</v>
      </c>
      <c r="B14">
        <v>41240</v>
      </c>
    </row>
    <row r="15" spans="1:2" ht="12.75">
      <c r="A15" s="1" t="s">
        <v>12</v>
      </c>
      <c r="B15">
        <v>41260</v>
      </c>
    </row>
    <row r="16" spans="1:2" ht="12.75">
      <c r="A16" s="1" t="s">
        <v>13</v>
      </c>
      <c r="B16">
        <v>41260</v>
      </c>
    </row>
    <row r="17" spans="1:2" ht="12.75">
      <c r="A17" s="1" t="s">
        <v>14</v>
      </c>
      <c r="B17">
        <v>41315</v>
      </c>
    </row>
    <row r="18" spans="1:2" ht="12.75">
      <c r="A18" s="1" t="s">
        <v>15</v>
      </c>
      <c r="B18">
        <v>41325</v>
      </c>
    </row>
    <row r="19" spans="1:2" ht="12.75">
      <c r="A19" s="1" t="s">
        <v>16</v>
      </c>
      <c r="B19">
        <v>41335</v>
      </c>
    </row>
    <row r="20" ht="12.75">
      <c r="A20" s="1"/>
    </row>
    <row r="21" ht="12.75">
      <c r="A21" s="99" t="s">
        <v>294</v>
      </c>
    </row>
    <row r="22" ht="12.75">
      <c r="A22" s="95" t="s">
        <v>295</v>
      </c>
    </row>
    <row r="23" ht="12.75">
      <c r="A23" s="1"/>
    </row>
    <row r="24" spans="1:2" ht="12.75">
      <c r="A24" s="1" t="s">
        <v>22</v>
      </c>
      <c r="B24" s="100" t="s">
        <v>296</v>
      </c>
    </row>
    <row r="25" spans="1:2" ht="12.75">
      <c r="A25" s="1" t="s">
        <v>23</v>
      </c>
      <c r="B25" s="100" t="s">
        <v>296</v>
      </c>
    </row>
    <row r="27" ht="12.75">
      <c r="A27">
        <v>0.2</v>
      </c>
    </row>
    <row r="28" ht="12.75">
      <c r="A28">
        <v>0.4</v>
      </c>
    </row>
    <row r="30" ht="12.75">
      <c r="A30" s="103" t="s">
        <v>297</v>
      </c>
    </row>
    <row r="31" ht="12.75">
      <c r="A31" s="103" t="s">
        <v>298</v>
      </c>
    </row>
    <row r="32" ht="12.75">
      <c r="A32" s="103" t="s">
        <v>299</v>
      </c>
    </row>
    <row r="33" ht="12.75">
      <c r="A33" s="103" t="s">
        <v>300</v>
      </c>
    </row>
    <row r="34" ht="12.75">
      <c r="A34" s="103" t="s">
        <v>301</v>
      </c>
    </row>
    <row r="35" ht="12.75">
      <c r="A35" s="103" t="s">
        <v>302</v>
      </c>
    </row>
    <row r="37" spans="1:2" ht="12.75">
      <c r="A37" t="s">
        <v>35</v>
      </c>
      <c r="B37" s="100" t="s">
        <v>296</v>
      </c>
    </row>
    <row r="38" spans="1:2" ht="12.75">
      <c r="A38" t="s">
        <v>36</v>
      </c>
      <c r="B38" s="100" t="s">
        <v>296</v>
      </c>
    </row>
    <row r="40" spans="1:2" ht="12.75">
      <c r="A40" t="s">
        <v>37</v>
      </c>
      <c r="B40" s="100" t="s">
        <v>296</v>
      </c>
    </row>
    <row r="41" spans="1:2" ht="12.75">
      <c r="A41" t="s">
        <v>38</v>
      </c>
      <c r="B41" s="100" t="s">
        <v>296</v>
      </c>
    </row>
    <row r="43" spans="1:2" ht="12.75">
      <c r="A43" t="s">
        <v>40</v>
      </c>
      <c r="B43" s="100" t="s">
        <v>296</v>
      </c>
    </row>
    <row r="44" spans="1:2" ht="12.75">
      <c r="A44" t="s">
        <v>42</v>
      </c>
      <c r="B44" s="100" t="s">
        <v>296</v>
      </c>
    </row>
    <row r="46" spans="1:2" ht="12.75">
      <c r="A46" t="s">
        <v>33</v>
      </c>
      <c r="B46" s="100" t="s">
        <v>296</v>
      </c>
    </row>
    <row r="47" spans="1:2" ht="12.75">
      <c r="A47" t="s">
        <v>41</v>
      </c>
      <c r="B47" s="100" t="s">
        <v>296</v>
      </c>
    </row>
    <row r="49" spans="1:2" ht="12.75">
      <c r="A49" s="72"/>
      <c r="B49" s="72"/>
    </row>
    <row r="50" spans="1:2" ht="12.75">
      <c r="A50" s="72" t="s">
        <v>232</v>
      </c>
      <c r="B50" s="72" t="s">
        <v>188</v>
      </c>
    </row>
    <row r="51" spans="1:2" ht="12.75">
      <c r="A51" s="72" t="s">
        <v>233</v>
      </c>
      <c r="B51" s="72" t="s">
        <v>225</v>
      </c>
    </row>
    <row r="52" spans="1:2" ht="12.75">
      <c r="A52" s="72" t="s">
        <v>285</v>
      </c>
      <c r="B52" s="96" t="s">
        <v>226</v>
      </c>
    </row>
    <row r="54" ht="12.75">
      <c r="A54" t="s">
        <v>85</v>
      </c>
    </row>
    <row r="55" ht="12.75">
      <c r="A55" t="s">
        <v>86</v>
      </c>
    </row>
    <row r="59" spans="1:2" ht="15.75">
      <c r="A59" s="98" t="s">
        <v>286</v>
      </c>
      <c r="B59" t="s">
        <v>287</v>
      </c>
    </row>
    <row r="60" spans="1:2" ht="12.75">
      <c r="A60" s="97" t="s">
        <v>289</v>
      </c>
      <c r="B60" t="s">
        <v>288</v>
      </c>
    </row>
    <row r="63" ht="12.75">
      <c r="A63" t="s">
        <v>292</v>
      </c>
    </row>
    <row r="64" ht="12.75">
      <c r="A64" t="s">
        <v>293</v>
      </c>
    </row>
    <row r="65" ht="12.75">
      <c r="A65" t="s">
        <v>294</v>
      </c>
    </row>
    <row r="66" ht="12.75">
      <c r="A66" t="s">
        <v>295</v>
      </c>
    </row>
    <row r="69" spans="1:2" ht="12.75">
      <c r="A69" s="144" t="s">
        <v>335</v>
      </c>
      <c r="B69" s="17" t="s">
        <v>29</v>
      </c>
    </row>
    <row r="70" spans="1:2" ht="12.75">
      <c r="A70" s="144" t="s">
        <v>336</v>
      </c>
      <c r="B70" s="162" t="s">
        <v>31</v>
      </c>
    </row>
    <row r="73" spans="1:10" ht="12.75">
      <c r="A73" s="40" t="s">
        <v>67</v>
      </c>
      <c r="B73" s="40"/>
      <c r="C73" s="40"/>
      <c r="D73" s="40"/>
      <c r="E73" s="633" t="s">
        <v>224</v>
      </c>
      <c r="F73" s="632"/>
      <c r="G73" s="632"/>
      <c r="H73" s="632"/>
      <c r="I73" s="632"/>
      <c r="J73" s="632"/>
    </row>
    <row r="74" spans="1:10" ht="12.75">
      <c r="A74" s="40" t="s">
        <v>68</v>
      </c>
      <c r="B74" s="40"/>
      <c r="C74" s="40"/>
      <c r="D74" s="40"/>
      <c r="E74" s="629" t="s">
        <v>185</v>
      </c>
      <c r="F74" s="630"/>
      <c r="G74" s="630"/>
      <c r="H74" s="630"/>
      <c r="I74" s="630"/>
      <c r="J74" s="630"/>
    </row>
    <row r="75" spans="1:10" ht="12.75">
      <c r="A75" s="40" t="s">
        <v>69</v>
      </c>
      <c r="B75" s="40"/>
      <c r="C75" s="40"/>
      <c r="D75" s="40"/>
      <c r="E75" s="629" t="str">
        <f>E92</f>
        <v>TR</v>
      </c>
      <c r="F75" s="630"/>
      <c r="G75" s="630"/>
      <c r="H75" s="630"/>
      <c r="I75" s="630"/>
      <c r="J75" s="630"/>
    </row>
    <row r="76" spans="1:10" ht="12.75">
      <c r="A76" s="40" t="s">
        <v>66</v>
      </c>
      <c r="B76" s="40"/>
      <c r="C76" s="40"/>
      <c r="D76" s="40"/>
      <c r="E76" s="629" t="s">
        <v>185</v>
      </c>
      <c r="F76" s="630"/>
      <c r="G76" s="630"/>
      <c r="H76" s="630"/>
      <c r="I76" s="630"/>
      <c r="J76" s="630"/>
    </row>
    <row r="77" spans="1:10" ht="12.75">
      <c r="A77" s="40" t="s">
        <v>70</v>
      </c>
      <c r="B77" s="40"/>
      <c r="C77" s="40"/>
      <c r="D77" s="40"/>
      <c r="E77" s="629" t="s">
        <v>234</v>
      </c>
      <c r="F77" s="630"/>
      <c r="G77" s="630"/>
      <c r="H77" s="630"/>
      <c r="I77" s="630"/>
      <c r="J77" s="630"/>
    </row>
    <row r="78" spans="1:10" ht="12.75">
      <c r="A78" s="40" t="s">
        <v>71</v>
      </c>
      <c r="B78" s="40"/>
      <c r="C78" s="40"/>
      <c r="D78" s="40"/>
      <c r="E78" s="634">
        <v>2004</v>
      </c>
      <c r="F78" s="635"/>
      <c r="G78" s="635"/>
      <c r="H78" s="635"/>
      <c r="I78" s="635"/>
      <c r="J78" s="635"/>
    </row>
    <row r="79" spans="1:10" ht="12.75">
      <c r="A79" s="40" t="s">
        <v>142</v>
      </c>
      <c r="B79" s="42"/>
      <c r="C79" s="42"/>
      <c r="D79" s="42"/>
      <c r="E79" s="627" t="s">
        <v>175</v>
      </c>
      <c r="F79" s="628"/>
      <c r="G79" s="628"/>
      <c r="H79" s="628"/>
      <c r="I79" s="628"/>
      <c r="J79" s="628"/>
    </row>
    <row r="80" spans="1:10" ht="12.75">
      <c r="A80" s="40" t="s">
        <v>140</v>
      </c>
      <c r="B80" s="42"/>
      <c r="C80" s="42"/>
      <c r="D80" s="42"/>
      <c r="E80" s="627" t="e">
        <f>#REF!</f>
        <v>#REF!</v>
      </c>
      <c r="F80" s="628"/>
      <c r="G80" s="628"/>
      <c r="H80" s="628"/>
      <c r="I80" s="628"/>
      <c r="J80" s="628"/>
    </row>
    <row r="81" spans="1:21" ht="12.75">
      <c r="A81" s="40" t="s">
        <v>141</v>
      </c>
      <c r="B81" s="42"/>
      <c r="C81" s="42"/>
      <c r="D81" s="42"/>
      <c r="E81" s="627" t="e">
        <f>IF(#REF!="","",#REF!)</f>
        <v>#REF!</v>
      </c>
      <c r="F81" s="628"/>
      <c r="G81" s="628"/>
      <c r="H81" s="628"/>
      <c r="I81" s="628"/>
      <c r="J81" s="628"/>
      <c r="K81" s="42"/>
      <c r="L81" s="42"/>
      <c r="M81" s="42"/>
      <c r="N81" s="58" t="s">
        <v>282</v>
      </c>
      <c r="O81" s="605" t="e">
        <f>IF(#REF!="","",#REF!)</f>
        <v>#REF!</v>
      </c>
      <c r="P81" s="605"/>
      <c r="Q81" s="42"/>
      <c r="R81" s="42"/>
      <c r="S81" s="42"/>
      <c r="T81" s="42"/>
      <c r="U81" s="42"/>
    </row>
    <row r="82" spans="1:21" ht="12.75">
      <c r="A82" s="40" t="s">
        <v>146</v>
      </c>
      <c r="B82" s="42"/>
      <c r="C82" s="42"/>
      <c r="D82" s="42"/>
      <c r="E82" s="629" t="e">
        <f ca="1">CONCATENATE(#REF!,TEXT(NOW(),"yyyymmddhhmmss"))</f>
        <v>#REF!</v>
      </c>
      <c r="F82" s="630"/>
      <c r="G82" s="630"/>
      <c r="H82" s="630"/>
      <c r="I82" s="630"/>
      <c r="J82" s="630"/>
      <c r="K82" s="79"/>
      <c r="L82" s="42"/>
      <c r="M82" s="42"/>
      <c r="N82" s="58" t="s">
        <v>148</v>
      </c>
      <c r="O82" s="631" t="s">
        <v>147</v>
      </c>
      <c r="P82" s="632"/>
      <c r="Q82" s="42"/>
      <c r="R82" s="42"/>
      <c r="S82" s="42"/>
      <c r="T82" s="58" t="s">
        <v>149</v>
      </c>
      <c r="U82" s="41">
        <v>1</v>
      </c>
    </row>
    <row r="84" spans="1:7" ht="12.75">
      <c r="A84" s="74" t="s">
        <v>186</v>
      </c>
      <c r="B84" s="42"/>
      <c r="C84" s="42"/>
      <c r="D84" s="42"/>
      <c r="E84" s="42"/>
      <c r="F84" s="42"/>
      <c r="G84" s="42"/>
    </row>
    <row r="85" spans="1:7" ht="12.75">
      <c r="A85" s="71" t="s">
        <v>177</v>
      </c>
      <c r="B85" s="54"/>
      <c r="C85" s="42"/>
      <c r="D85" s="42"/>
      <c r="E85" s="54" t="s">
        <v>177</v>
      </c>
      <c r="F85" s="42"/>
      <c r="G85" s="42"/>
    </row>
    <row r="86" spans="1:7" ht="12.75">
      <c r="A86" s="71" t="s">
        <v>138</v>
      </c>
      <c r="B86" s="54"/>
      <c r="C86" s="42"/>
      <c r="D86" s="42"/>
      <c r="E86" s="54" t="s">
        <v>138</v>
      </c>
      <c r="F86" s="42"/>
      <c r="G86" s="42"/>
    </row>
    <row r="87" spans="1:7" ht="12.75">
      <c r="A87" s="71" t="s">
        <v>178</v>
      </c>
      <c r="B87" s="54"/>
      <c r="C87" s="42"/>
      <c r="D87" s="42"/>
      <c r="E87" s="54" t="s">
        <v>264</v>
      </c>
      <c r="F87" s="42"/>
      <c r="G87" s="42"/>
    </row>
    <row r="88" spans="1:7" ht="12.75">
      <c r="A88" s="71" t="s">
        <v>179</v>
      </c>
      <c r="B88" s="54"/>
      <c r="C88" s="42"/>
      <c r="D88" s="42"/>
      <c r="E88" s="54" t="s">
        <v>265</v>
      </c>
      <c r="F88" s="42"/>
      <c r="G88" s="42"/>
    </row>
    <row r="89" spans="1:7" ht="12.75">
      <c r="A89" s="71" t="s">
        <v>189</v>
      </c>
      <c r="B89" s="75"/>
      <c r="C89" s="42"/>
      <c r="D89" s="42"/>
      <c r="E89" s="80" t="s">
        <v>266</v>
      </c>
      <c r="F89" s="42"/>
      <c r="G89" s="42"/>
    </row>
    <row r="90" spans="1:7" ht="12.75">
      <c r="A90" s="71"/>
      <c r="B90" s="54"/>
      <c r="C90" s="42"/>
      <c r="D90" s="42"/>
      <c r="E90" s="54"/>
      <c r="F90" s="42"/>
      <c r="G90" s="42"/>
    </row>
    <row r="91" spans="1:7" ht="12.75">
      <c r="A91" s="76" t="s">
        <v>190</v>
      </c>
      <c r="B91" s="54"/>
      <c r="C91" s="42"/>
      <c r="D91" s="42"/>
      <c r="E91" s="54"/>
      <c r="F91" s="42"/>
      <c r="G91" s="42"/>
    </row>
    <row r="92" spans="1:7" ht="12.75">
      <c r="A92" s="71" t="s">
        <v>180</v>
      </c>
      <c r="B92" s="54"/>
      <c r="C92" s="42"/>
      <c r="D92" s="42"/>
      <c r="E92" s="54" t="s">
        <v>267</v>
      </c>
      <c r="F92" s="42"/>
      <c r="G92" s="42"/>
    </row>
    <row r="93" spans="1:7" ht="12.75">
      <c r="A93" s="71" t="s">
        <v>189</v>
      </c>
      <c r="B93" s="75"/>
      <c r="C93" s="42"/>
      <c r="D93" s="42"/>
      <c r="E93" s="80" t="s">
        <v>266</v>
      </c>
      <c r="F93" s="42"/>
      <c r="G93" s="42"/>
    </row>
    <row r="94" spans="1:7" ht="12.75">
      <c r="A94" s="71"/>
      <c r="B94" s="75"/>
      <c r="C94" s="42"/>
      <c r="D94" s="42"/>
      <c r="E94" s="75"/>
      <c r="F94" s="42"/>
      <c r="G94" s="42"/>
    </row>
    <row r="95" spans="1:7" ht="12.75">
      <c r="A95" s="76" t="s">
        <v>191</v>
      </c>
      <c r="B95" s="75"/>
      <c r="C95" s="42"/>
      <c r="D95" s="42"/>
      <c r="E95" s="75"/>
      <c r="F95" s="42"/>
      <c r="G95" s="42"/>
    </row>
    <row r="96" spans="1:7" ht="12.75">
      <c r="A96" s="71" t="s">
        <v>192</v>
      </c>
      <c r="B96" s="54"/>
      <c r="C96" s="42"/>
      <c r="D96" s="42"/>
      <c r="E96" s="54" t="s">
        <v>193</v>
      </c>
      <c r="F96" s="42"/>
      <c r="G96" s="42"/>
    </row>
    <row r="97" spans="1:7" ht="12.75">
      <c r="A97" s="71" t="s">
        <v>194</v>
      </c>
      <c r="B97" s="54"/>
      <c r="C97" s="42"/>
      <c r="D97" s="42"/>
      <c r="E97" s="54">
        <v>0</v>
      </c>
      <c r="F97" s="42"/>
      <c r="G97" s="42"/>
    </row>
    <row r="98" spans="1:7" ht="12.75">
      <c r="A98" s="71"/>
      <c r="B98" s="54"/>
      <c r="C98" s="42"/>
      <c r="D98" s="42"/>
      <c r="E98" s="54"/>
      <c r="F98" s="42"/>
      <c r="G98" s="42"/>
    </row>
    <row r="99" spans="1:7" ht="12.75">
      <c r="A99" s="76" t="s">
        <v>272</v>
      </c>
      <c r="B99" s="54"/>
      <c r="C99" s="42"/>
      <c r="D99" s="42"/>
      <c r="E99" s="54"/>
      <c r="F99" s="42"/>
      <c r="G99" s="42"/>
    </row>
    <row r="100" spans="1:7" ht="12.75">
      <c r="A100" s="71" t="s">
        <v>274</v>
      </c>
      <c r="B100" s="54"/>
      <c r="C100" s="42"/>
      <c r="D100" s="42"/>
      <c r="E100" s="54" t="s">
        <v>275</v>
      </c>
      <c r="F100" s="42"/>
      <c r="G100" s="42"/>
    </row>
    <row r="101" spans="1:7" ht="12.75">
      <c r="A101" s="71"/>
      <c r="B101" s="54"/>
      <c r="C101" s="42"/>
      <c r="D101" s="42"/>
      <c r="E101" s="54"/>
      <c r="F101" s="42"/>
      <c r="G101" s="42"/>
    </row>
    <row r="102" spans="1:7" ht="12.75">
      <c r="A102" s="74" t="s">
        <v>187</v>
      </c>
      <c r="B102" s="42"/>
      <c r="C102" s="42"/>
      <c r="D102" s="42"/>
      <c r="E102" s="42"/>
      <c r="F102" s="42"/>
      <c r="G102" s="42"/>
    </row>
    <row r="103" spans="1:7" ht="12.75">
      <c r="A103" s="71" t="s">
        <v>188</v>
      </c>
      <c r="B103" s="54"/>
      <c r="C103" s="42"/>
      <c r="D103" s="42"/>
      <c r="E103" s="54" t="s">
        <v>232</v>
      </c>
      <c r="F103" s="42"/>
      <c r="G103" s="42"/>
    </row>
    <row r="104" spans="1:7" ht="12.75">
      <c r="A104" s="71"/>
      <c r="B104" s="54"/>
      <c r="C104" s="42"/>
      <c r="D104" s="42"/>
      <c r="E104" s="54"/>
      <c r="F104" s="42"/>
      <c r="G104" s="42"/>
    </row>
    <row r="105" spans="1:7" ht="12.75">
      <c r="A105" s="76" t="s">
        <v>195</v>
      </c>
      <c r="B105" s="54"/>
      <c r="C105" s="42"/>
      <c r="D105" s="42"/>
      <c r="E105" s="54"/>
      <c r="F105" s="42"/>
      <c r="G105" s="42"/>
    </row>
    <row r="106" spans="1:7" ht="12.75">
      <c r="A106" s="71" t="s">
        <v>181</v>
      </c>
      <c r="B106" s="54"/>
      <c r="C106" s="42"/>
      <c r="D106" s="42"/>
      <c r="E106" s="94" t="s">
        <v>280</v>
      </c>
      <c r="F106" s="42"/>
      <c r="G106" s="42"/>
    </row>
    <row r="107" spans="1:7" ht="12.75">
      <c r="A107" s="71" t="s">
        <v>182</v>
      </c>
      <c r="B107" s="65"/>
      <c r="C107" s="42"/>
      <c r="D107" s="42"/>
      <c r="E107" s="81" t="s">
        <v>281</v>
      </c>
      <c r="F107" s="42"/>
      <c r="G107" s="42"/>
    </row>
    <row r="108" spans="1:7" ht="12.75">
      <c r="A108" s="71"/>
      <c r="B108" s="54"/>
      <c r="C108" s="42"/>
      <c r="D108" s="42"/>
      <c r="E108" s="54"/>
      <c r="F108" s="42"/>
      <c r="G108" s="42"/>
    </row>
    <row r="109" spans="1:7" ht="12.75">
      <c r="A109" s="76" t="s">
        <v>219</v>
      </c>
      <c r="B109" s="54"/>
      <c r="C109" s="42"/>
      <c r="D109" s="42"/>
      <c r="E109" s="54"/>
      <c r="F109" s="42"/>
      <c r="G109" s="42"/>
    </row>
    <row r="110" spans="1:7" ht="12.75">
      <c r="A110" s="71" t="s">
        <v>220</v>
      </c>
      <c r="B110" s="54"/>
      <c r="C110" s="42"/>
      <c r="D110" s="42"/>
      <c r="E110" s="54" t="s">
        <v>268</v>
      </c>
      <c r="F110" s="42"/>
      <c r="G110" s="42"/>
    </row>
    <row r="111" spans="1:7" ht="12.75">
      <c r="A111" s="71" t="s">
        <v>221</v>
      </c>
      <c r="B111" s="75"/>
      <c r="C111" s="42"/>
      <c r="D111" s="42"/>
      <c r="E111" s="80" t="s">
        <v>269</v>
      </c>
      <c r="F111" s="42"/>
      <c r="G111" s="42"/>
    </row>
    <row r="112" spans="1:7" ht="12.75">
      <c r="A112" s="71" t="s">
        <v>222</v>
      </c>
      <c r="B112" s="75"/>
      <c r="C112" s="42"/>
      <c r="D112" s="42"/>
      <c r="E112" s="80" t="s">
        <v>270</v>
      </c>
      <c r="F112" s="42"/>
      <c r="G112" s="42"/>
    </row>
    <row r="113" spans="1:7" ht="12.75">
      <c r="A113" s="70" t="s">
        <v>223</v>
      </c>
      <c r="B113" s="75"/>
      <c r="C113" s="42"/>
      <c r="D113" s="42"/>
      <c r="E113" s="80" t="s">
        <v>271</v>
      </c>
      <c r="F113" s="42"/>
      <c r="G113" s="42"/>
    </row>
    <row r="114" spans="1:7" ht="12.75">
      <c r="A114" s="70"/>
      <c r="B114" s="65"/>
      <c r="C114" s="77"/>
      <c r="D114" s="77"/>
      <c r="E114" s="65"/>
      <c r="F114" s="77"/>
      <c r="G114" s="77"/>
    </row>
    <row r="115" spans="1:7" ht="12.75">
      <c r="A115" s="76" t="s">
        <v>273</v>
      </c>
      <c r="B115" s="65"/>
      <c r="C115" s="77"/>
      <c r="D115" s="77"/>
      <c r="E115" s="65"/>
      <c r="F115" s="77"/>
      <c r="G115" s="77"/>
    </row>
    <row r="116" spans="1:7" ht="12.75">
      <c r="A116" s="70" t="s">
        <v>276</v>
      </c>
      <c r="B116" s="65"/>
      <c r="C116" s="77"/>
      <c r="D116" s="77"/>
      <c r="E116" s="65" t="s">
        <v>277</v>
      </c>
      <c r="F116" s="77"/>
      <c r="G116" s="77"/>
    </row>
    <row r="117" spans="1:7" ht="12.75">
      <c r="A117" s="70" t="s">
        <v>278</v>
      </c>
      <c r="B117" s="65"/>
      <c r="C117" s="77"/>
      <c r="D117" s="77"/>
      <c r="E117" s="65" t="s">
        <v>279</v>
      </c>
      <c r="F117" s="77"/>
      <c r="G117" s="77"/>
    </row>
    <row r="118" spans="1:7" ht="12.75">
      <c r="A118" s="70"/>
      <c r="B118" s="65"/>
      <c r="C118" s="77"/>
      <c r="D118" s="77"/>
      <c r="E118" s="65"/>
      <c r="F118" s="77"/>
      <c r="G118" s="77"/>
    </row>
    <row r="119" spans="1:7" ht="12.75">
      <c r="A119" s="70"/>
      <c r="B119" s="65"/>
      <c r="C119" s="77"/>
      <c r="D119" s="77"/>
      <c r="E119" s="65"/>
      <c r="F119" s="77"/>
      <c r="G119" s="77"/>
    </row>
    <row r="120" spans="1:7" ht="12.75">
      <c r="A120" s="70"/>
      <c r="B120" s="65"/>
      <c r="C120" s="77"/>
      <c r="D120" s="77"/>
      <c r="E120" s="65"/>
      <c r="F120" s="77"/>
      <c r="G120" s="77"/>
    </row>
    <row r="121" spans="1:7" ht="12.75">
      <c r="A121" s="70"/>
      <c r="B121" s="65"/>
      <c r="C121" s="77"/>
      <c r="D121" s="77"/>
      <c r="E121" s="65"/>
      <c r="F121" s="77"/>
      <c r="G121" s="77"/>
    </row>
  </sheetData>
  <sheetProtection selectLockedCells="1" selectUnlockedCells="1"/>
  <mergeCells count="12">
    <mergeCell ref="E73:J73"/>
    <mergeCell ref="E74:J74"/>
    <mergeCell ref="E75:J75"/>
    <mergeCell ref="E76:J76"/>
    <mergeCell ref="E77:J77"/>
    <mergeCell ref="E78:J78"/>
    <mergeCell ref="E79:J79"/>
    <mergeCell ref="E80:J80"/>
    <mergeCell ref="E81:J81"/>
    <mergeCell ref="O81:P81"/>
    <mergeCell ref="E82:J82"/>
    <mergeCell ref="O82:P8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8">
    <tabColor indexed="26"/>
  </sheetPr>
  <dimension ref="A1:G6"/>
  <sheetViews>
    <sheetView showGridLines="0" zoomScale="75" zoomScaleNormal="75" zoomScalePageLayoutView="0" workbookViewId="0" topLeftCell="A1">
      <pane ySplit="5" topLeftCell="A6" activePane="bottomLeft" state="frozen"/>
      <selection pane="topLeft" activeCell="K16" sqref="K16:M16"/>
      <selection pane="bottomLeft" activeCell="A6" sqref="A6"/>
    </sheetView>
  </sheetViews>
  <sheetFormatPr defaultColWidth="9.140625" defaultRowHeight="12.75"/>
  <cols>
    <col min="1" max="1" width="36.421875" style="523" customWidth="1"/>
    <col min="2" max="2" width="14.28125" style="523" customWidth="1"/>
    <col min="3" max="3" width="19.00390625" style="524" customWidth="1"/>
    <col min="4" max="4" width="15.8515625" style="525" customWidth="1"/>
    <col min="5" max="5" width="9.140625" style="59" customWidth="1"/>
    <col min="6" max="9" width="9.57421875" style="59" customWidth="1"/>
    <col min="10" max="16384" width="9.140625" style="59" customWidth="1"/>
  </cols>
  <sheetData>
    <row r="1" spans="1:7" ht="12.75">
      <c r="A1" s="148" t="s">
        <v>61</v>
      </c>
      <c r="B1" s="211" t="s">
        <v>534</v>
      </c>
      <c r="C1" s="146" t="s">
        <v>320</v>
      </c>
      <c r="D1" s="174" t="s">
        <v>322</v>
      </c>
      <c r="F1" s="145"/>
      <c r="G1" s="147" t="s">
        <v>72</v>
      </c>
    </row>
    <row r="2" spans="1:7" ht="12.75">
      <c r="A2" s="148"/>
      <c r="B2" s="148" t="s">
        <v>533</v>
      </c>
      <c r="C2" s="149" t="s">
        <v>321</v>
      </c>
      <c r="D2" s="175" t="s">
        <v>323</v>
      </c>
      <c r="F2" s="480"/>
      <c r="G2" s="150" t="s">
        <v>20</v>
      </c>
    </row>
    <row r="3" spans="1:7" ht="12.75">
      <c r="A3" s="151"/>
      <c r="B3" s="151"/>
      <c r="C3" s="173" t="s">
        <v>537</v>
      </c>
      <c r="D3" s="176" t="s">
        <v>324</v>
      </c>
      <c r="G3" s="152"/>
    </row>
    <row r="4" spans="1:4" s="73" customFormat="1" ht="12.75" hidden="1">
      <c r="A4" s="219" t="s">
        <v>112</v>
      </c>
      <c r="B4" s="219" t="s">
        <v>112</v>
      </c>
      <c r="C4" s="219" t="s">
        <v>112</v>
      </c>
      <c r="D4" s="153" t="s">
        <v>345</v>
      </c>
    </row>
    <row r="5" spans="1:4" s="73" customFormat="1" ht="25.5" hidden="1">
      <c r="A5" s="526" t="s">
        <v>114</v>
      </c>
      <c r="B5" s="494" t="s">
        <v>115</v>
      </c>
      <c r="C5" s="527" t="s">
        <v>116</v>
      </c>
      <c r="D5" s="154" t="s">
        <v>344</v>
      </c>
    </row>
    <row r="6" spans="1:4" ht="12.75">
      <c r="A6" s="528"/>
      <c r="B6" s="529"/>
      <c r="C6" s="530"/>
      <c r="D6" s="204"/>
    </row>
    <row r="7" ht="13.5" customHeight="1"/>
  </sheetData>
  <sheetProtection password="CAED" sheet="1" objects="1" scenarios="1"/>
  <dataValidations count="2">
    <dataValidation type="textLength" allowBlank="1" showInputMessage="1" showErrorMessage="1" sqref="A6:A65536 A1:A3">
      <formula1>1</formula1>
      <formula2>13</formula2>
    </dataValidation>
    <dataValidation type="textLength" allowBlank="1" showInputMessage="1" showErrorMessage="1" sqref="B6:C65536">
      <formula1>1</formula1>
      <formula2>4</formula2>
    </dataValidation>
  </dataValidations>
  <printOptions horizontalCentered="1"/>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4">
    <tabColor indexed="26"/>
    <pageSetUpPr fitToPage="1"/>
  </sheetPr>
  <dimension ref="A1:V35"/>
  <sheetViews>
    <sheetView showGridLines="0" zoomScale="75" zoomScaleNormal="75" zoomScalePageLayoutView="0" workbookViewId="0" topLeftCell="A1">
      <pane xSplit="2" ySplit="3" topLeftCell="C4" activePane="bottomRight" state="frozen"/>
      <selection pane="topLeft" activeCell="K16" sqref="K16:M16"/>
      <selection pane="topRight" activeCell="K16" sqref="K16:M16"/>
      <selection pane="bottomLeft" activeCell="K16" sqref="K16:M16"/>
      <selection pane="bottomRight" activeCell="S19" sqref="S19"/>
    </sheetView>
  </sheetViews>
  <sheetFormatPr defaultColWidth="9.140625" defaultRowHeight="12.75"/>
  <cols>
    <col min="1" max="1" width="20.7109375" style="0" customWidth="1"/>
    <col min="2" max="2" width="8.421875" style="0" customWidth="1"/>
    <col min="3" max="3" width="9.28125" style="0" customWidth="1"/>
    <col min="4" max="5" width="13.57421875" style="0" customWidth="1"/>
    <col min="6" max="6" width="10.57421875" style="0" customWidth="1"/>
    <col min="7" max="7" width="10.28125" style="0" customWidth="1"/>
    <col min="8" max="8" width="7.421875" style="0" customWidth="1"/>
    <col min="9" max="9" width="14.28125" style="0" customWidth="1"/>
    <col min="10" max="10" width="8.57421875" style="0" customWidth="1"/>
    <col min="11" max="11" width="13.421875" style="0" customWidth="1"/>
    <col min="12" max="13" width="11.7109375" style="0" customWidth="1"/>
    <col min="14" max="14" width="9.57421875" style="0" customWidth="1"/>
    <col min="15" max="15" width="13.57421875" style="0" customWidth="1"/>
    <col min="16" max="16" width="7.28125" style="0" customWidth="1"/>
    <col min="17" max="17" width="13.57421875" style="0" customWidth="1"/>
    <col min="18" max="18" width="10.28125" style="0" customWidth="1"/>
    <col min="19" max="20" width="13.8515625" style="0" customWidth="1"/>
    <col min="21" max="21" width="9.00390625" style="0" customWidth="1"/>
    <col min="22" max="22" width="81.28125" style="0" hidden="1" customWidth="1"/>
  </cols>
  <sheetData>
    <row r="1" spans="1:22" s="115" customFormat="1" ht="12.75" customHeight="1" hidden="1">
      <c r="A1" s="116" t="s">
        <v>88</v>
      </c>
      <c r="B1" s="117" t="s">
        <v>88</v>
      </c>
      <c r="C1" s="117" t="s">
        <v>88</v>
      </c>
      <c r="D1" s="117" t="s">
        <v>88</v>
      </c>
      <c r="E1" s="117" t="s">
        <v>88</v>
      </c>
      <c r="F1" s="117" t="s">
        <v>88</v>
      </c>
      <c r="G1" s="88" t="s">
        <v>132</v>
      </c>
      <c r="H1" s="88" t="s">
        <v>132</v>
      </c>
      <c r="I1" s="118" t="s">
        <v>117</v>
      </c>
      <c r="J1" s="121" t="s">
        <v>132</v>
      </c>
      <c r="K1" s="121" t="s">
        <v>132</v>
      </c>
      <c r="L1" s="121" t="s">
        <v>132</v>
      </c>
      <c r="M1" s="121" t="s">
        <v>132</v>
      </c>
      <c r="N1" s="121" t="s">
        <v>132</v>
      </c>
      <c r="O1" s="121" t="s">
        <v>132</v>
      </c>
      <c r="P1" s="121" t="s">
        <v>132</v>
      </c>
      <c r="Q1" s="121" t="s">
        <v>132</v>
      </c>
      <c r="R1" s="121" t="s">
        <v>132</v>
      </c>
      <c r="S1" s="121" t="s">
        <v>132</v>
      </c>
      <c r="T1" s="121" t="s">
        <v>132</v>
      </c>
      <c r="U1" s="117" t="s">
        <v>88</v>
      </c>
      <c r="V1" s="88" t="s">
        <v>126</v>
      </c>
    </row>
    <row r="2" spans="1:22" s="104" customFormat="1" ht="12.75" customHeight="1" hidden="1" thickBot="1">
      <c r="A2" s="123" t="s">
        <v>89</v>
      </c>
      <c r="B2" s="122" t="s">
        <v>97</v>
      </c>
      <c r="C2" s="122" t="s">
        <v>100</v>
      </c>
      <c r="D2" s="122" t="s">
        <v>90</v>
      </c>
      <c r="E2" s="122" t="s">
        <v>116</v>
      </c>
      <c r="F2" s="122" t="s">
        <v>241</v>
      </c>
      <c r="G2" s="86" t="s">
        <v>135</v>
      </c>
      <c r="H2" s="86" t="s">
        <v>134</v>
      </c>
      <c r="I2" s="122" t="s">
        <v>120</v>
      </c>
      <c r="J2" s="86" t="s">
        <v>135</v>
      </c>
      <c r="K2" s="86" t="s">
        <v>134</v>
      </c>
      <c r="L2" s="86" t="s">
        <v>135</v>
      </c>
      <c r="M2" s="86" t="s">
        <v>135</v>
      </c>
      <c r="N2" s="86" t="s">
        <v>135</v>
      </c>
      <c r="O2" s="86" t="s">
        <v>134</v>
      </c>
      <c r="P2" s="86" t="s">
        <v>135</v>
      </c>
      <c r="Q2" s="86" t="s">
        <v>134</v>
      </c>
      <c r="R2" s="86" t="s">
        <v>135</v>
      </c>
      <c r="S2" s="86" t="s">
        <v>134</v>
      </c>
      <c r="T2" s="86" t="s">
        <v>134</v>
      </c>
      <c r="U2" s="122" t="s">
        <v>103</v>
      </c>
      <c r="V2" s="85" t="s">
        <v>129</v>
      </c>
    </row>
    <row r="3" spans="1:22" ht="54" customHeight="1" thickBot="1">
      <c r="A3" s="137" t="s">
        <v>329</v>
      </c>
      <c r="B3" s="111" t="s">
        <v>68</v>
      </c>
      <c r="C3" s="134" t="s">
        <v>58</v>
      </c>
      <c r="D3" s="135" t="s">
        <v>342</v>
      </c>
      <c r="E3" s="135" t="s">
        <v>346</v>
      </c>
      <c r="F3" s="135" t="s">
        <v>347</v>
      </c>
      <c r="G3" s="109" t="s">
        <v>306</v>
      </c>
      <c r="H3" s="109" t="s">
        <v>311</v>
      </c>
      <c r="I3" s="109" t="s">
        <v>340</v>
      </c>
      <c r="J3" s="109" t="s">
        <v>310</v>
      </c>
      <c r="K3" s="141" t="s">
        <v>395</v>
      </c>
      <c r="L3" s="109" t="s">
        <v>308</v>
      </c>
      <c r="M3" s="141" t="s">
        <v>307</v>
      </c>
      <c r="N3" s="141" t="s">
        <v>309</v>
      </c>
      <c r="O3" s="141" t="s">
        <v>396</v>
      </c>
      <c r="P3" s="141" t="s">
        <v>332</v>
      </c>
      <c r="Q3" s="141" t="s">
        <v>403</v>
      </c>
      <c r="R3" s="141" t="s">
        <v>333</v>
      </c>
      <c r="S3" s="141" t="s">
        <v>408</v>
      </c>
      <c r="T3" s="184" t="s">
        <v>339</v>
      </c>
      <c r="U3" s="140" t="s">
        <v>67</v>
      </c>
      <c r="V3" s="110" t="s">
        <v>65</v>
      </c>
    </row>
    <row r="4" spans="1:22" ht="12.75">
      <c r="A4" s="293">
        <f>IF(C4="","",CONCATENATE(Header!C16,"SU01"))</f>
      </c>
      <c r="B4" s="294" t="s">
        <v>264</v>
      </c>
      <c r="C4" s="496"/>
      <c r="D4" s="296"/>
      <c r="E4" s="296"/>
      <c r="F4" s="297">
        <f>IF(A4&lt;&gt;"",Header!K7,"")</f>
      </c>
      <c r="G4" s="298"/>
      <c r="H4" s="299">
        <f>IF(A4&lt;&gt;"",Header!K7,"")</f>
      </c>
      <c r="I4" s="499"/>
      <c r="J4" s="301"/>
      <c r="K4" s="300"/>
      <c r="L4" s="302"/>
      <c r="M4" s="300"/>
      <c r="N4" s="303">
        <f aca="true" t="shared" si="0" ref="N4:N29">L4-M4</f>
        <v>0</v>
      </c>
      <c r="O4" s="300"/>
      <c r="P4" s="300"/>
      <c r="Q4" s="300"/>
      <c r="R4" s="302"/>
      <c r="S4" s="300"/>
      <c r="T4" s="304"/>
      <c r="U4" s="305"/>
      <c r="V4" s="331"/>
    </row>
    <row r="5" spans="1:22" ht="12.75">
      <c r="A5" s="306">
        <f>IF(C5="","",CONCATENATE(Header!C16,"SU02"))</f>
      </c>
      <c r="B5" s="307" t="s">
        <v>264</v>
      </c>
      <c r="C5" s="498"/>
      <c r="D5" s="309"/>
      <c r="E5" s="309"/>
      <c r="F5" s="310">
        <f>IF(A5&lt;&gt;"",Header!K7,"")</f>
      </c>
      <c r="G5" s="311"/>
      <c r="H5" s="312">
        <f>IF(A5&lt;&gt;"",Header!K7,"")</f>
      </c>
      <c r="I5" s="205"/>
      <c r="J5" s="313"/>
      <c r="K5" s="205"/>
      <c r="L5" s="314"/>
      <c r="M5" s="205"/>
      <c r="N5" s="315">
        <f t="shared" si="0"/>
        <v>0</v>
      </c>
      <c r="O5" s="205"/>
      <c r="P5" s="205"/>
      <c r="Q5" s="205"/>
      <c r="R5" s="314"/>
      <c r="S5" s="205"/>
      <c r="T5" s="316"/>
      <c r="U5" s="317"/>
      <c r="V5" s="332"/>
    </row>
    <row r="6" spans="1:22" ht="12.75">
      <c r="A6" s="306">
        <f>IF(C6="","",CONCATENATE(Header!C16,"SU03"))</f>
      </c>
      <c r="B6" s="307" t="s">
        <v>264</v>
      </c>
      <c r="C6" s="497"/>
      <c r="D6" s="309"/>
      <c r="E6" s="309"/>
      <c r="F6" s="310">
        <f>IF(A6&lt;&gt;"",Header!K7,"")</f>
      </c>
      <c r="G6" s="311"/>
      <c r="H6" s="312">
        <f>IF(A6&lt;&gt;"",Header!K7,"")</f>
      </c>
      <c r="I6" s="204"/>
      <c r="J6" s="313"/>
      <c r="K6" s="205"/>
      <c r="L6" s="314"/>
      <c r="M6" s="205"/>
      <c r="N6" s="315">
        <f t="shared" si="0"/>
        <v>0</v>
      </c>
      <c r="O6" s="205"/>
      <c r="P6" s="205"/>
      <c r="Q6" s="205"/>
      <c r="R6" s="314"/>
      <c r="S6" s="205"/>
      <c r="T6" s="316"/>
      <c r="U6" s="317"/>
      <c r="V6" s="332"/>
    </row>
    <row r="7" spans="1:22" ht="12.75">
      <c r="A7" s="306">
        <f>IF(C7="","",CONCATENATE(Header!C16,"SU04"))</f>
      </c>
      <c r="B7" s="307" t="s">
        <v>264</v>
      </c>
      <c r="C7" s="308"/>
      <c r="D7" s="309"/>
      <c r="E7" s="309"/>
      <c r="F7" s="310">
        <f>IF(A7&lt;&gt;"",Header!K7,"")</f>
      </c>
      <c r="G7" s="311"/>
      <c r="H7" s="312">
        <f>IF(A7&lt;&gt;"",Header!K7,"")</f>
      </c>
      <c r="I7" s="205"/>
      <c r="J7" s="313"/>
      <c r="K7" s="205"/>
      <c r="L7" s="314"/>
      <c r="M7" s="205"/>
      <c r="N7" s="315">
        <f t="shared" si="0"/>
        <v>0</v>
      </c>
      <c r="O7" s="205"/>
      <c r="P7" s="205"/>
      <c r="Q7" s="205"/>
      <c r="R7" s="314"/>
      <c r="S7" s="205"/>
      <c r="T7" s="316"/>
      <c r="U7" s="317"/>
      <c r="V7" s="332"/>
    </row>
    <row r="8" spans="1:22" ht="12.75">
      <c r="A8" s="306">
        <f>IF(C8="","",CONCATENATE(Header!C16,"SU05"))</f>
      </c>
      <c r="B8" s="307" t="s">
        <v>264</v>
      </c>
      <c r="C8" s="308"/>
      <c r="D8" s="309"/>
      <c r="E8" s="309"/>
      <c r="F8" s="310">
        <f>IF(A8&lt;&gt;"",Header!K7,"")</f>
      </c>
      <c r="G8" s="311"/>
      <c r="H8" s="312">
        <f>IF(A8&lt;&gt;"",Header!K7,"")</f>
      </c>
      <c r="I8" s="205"/>
      <c r="J8" s="313"/>
      <c r="K8" s="205"/>
      <c r="L8" s="314"/>
      <c r="M8" s="205"/>
      <c r="N8" s="315">
        <f t="shared" si="0"/>
        <v>0</v>
      </c>
      <c r="O8" s="205"/>
      <c r="P8" s="205"/>
      <c r="Q8" s="205"/>
      <c r="R8" s="314"/>
      <c r="S8" s="205"/>
      <c r="T8" s="316"/>
      <c r="U8" s="317"/>
      <c r="V8" s="332"/>
    </row>
    <row r="9" spans="1:22" ht="12.75">
      <c r="A9" s="306">
        <f>IF(C9="","",CONCATENATE(Header!C16,"SU06"))</f>
      </c>
      <c r="B9" s="307" t="s">
        <v>264</v>
      </c>
      <c r="C9" s="308"/>
      <c r="D9" s="309"/>
      <c r="E9" s="309"/>
      <c r="F9" s="310">
        <f>IF(A9&lt;&gt;"",Header!K7,"")</f>
      </c>
      <c r="G9" s="311"/>
      <c r="H9" s="312">
        <f>IF(A9&lt;&gt;"",Header!K7,"")</f>
      </c>
      <c r="I9" s="205"/>
      <c r="J9" s="313"/>
      <c r="K9" s="205"/>
      <c r="L9" s="314"/>
      <c r="M9" s="205"/>
      <c r="N9" s="315">
        <f t="shared" si="0"/>
        <v>0</v>
      </c>
      <c r="O9" s="205"/>
      <c r="P9" s="205"/>
      <c r="Q9" s="205"/>
      <c r="R9" s="314"/>
      <c r="S9" s="205"/>
      <c r="T9" s="316"/>
      <c r="U9" s="317"/>
      <c r="V9" s="332"/>
    </row>
    <row r="10" spans="1:22" ht="12.75">
      <c r="A10" s="306">
        <f>IF(C10="","",CONCATENATE(Header!C16,"SU07"))</f>
      </c>
      <c r="B10" s="307" t="s">
        <v>264</v>
      </c>
      <c r="C10" s="308"/>
      <c r="D10" s="309"/>
      <c r="E10" s="309"/>
      <c r="F10" s="310">
        <f>IF(A10&lt;&gt;"",Header!K7,"")</f>
      </c>
      <c r="G10" s="311"/>
      <c r="H10" s="312">
        <f>IF(A10&lt;&gt;"",Header!K7,"")</f>
      </c>
      <c r="I10" s="205"/>
      <c r="J10" s="313"/>
      <c r="K10" s="205"/>
      <c r="L10" s="314"/>
      <c r="M10" s="205"/>
      <c r="N10" s="315">
        <f t="shared" si="0"/>
        <v>0</v>
      </c>
      <c r="O10" s="205"/>
      <c r="P10" s="205"/>
      <c r="Q10" s="205"/>
      <c r="R10" s="314"/>
      <c r="S10" s="205"/>
      <c r="T10" s="316"/>
      <c r="U10" s="317"/>
      <c r="V10" s="332"/>
    </row>
    <row r="11" spans="1:22" ht="12.75">
      <c r="A11" s="306">
        <f>IF(C11="","",CONCATENATE(Header!C16,"SU08"))</f>
      </c>
      <c r="B11" s="307" t="s">
        <v>264</v>
      </c>
      <c r="C11" s="308"/>
      <c r="D11" s="309"/>
      <c r="E11" s="309"/>
      <c r="F11" s="310">
        <f>IF(A11&lt;&gt;"",Header!K7,"")</f>
      </c>
      <c r="G11" s="311"/>
      <c r="H11" s="312">
        <f>IF(A11&lt;&gt;"",Header!K7,"")</f>
      </c>
      <c r="I11" s="205"/>
      <c r="J11" s="313"/>
      <c r="K11" s="205"/>
      <c r="L11" s="314"/>
      <c r="M11" s="205"/>
      <c r="N11" s="315">
        <f t="shared" si="0"/>
        <v>0</v>
      </c>
      <c r="O11" s="205"/>
      <c r="P11" s="205"/>
      <c r="Q11" s="205"/>
      <c r="R11" s="314"/>
      <c r="S11" s="205"/>
      <c r="T11" s="316"/>
      <c r="U11" s="317"/>
      <c r="V11" s="332"/>
    </row>
    <row r="12" spans="1:22" ht="12.75">
      <c r="A12" s="306">
        <f>IF(C12="","",CONCATENATE(Header!C16,"SU09"))</f>
      </c>
      <c r="B12" s="307" t="s">
        <v>264</v>
      </c>
      <c r="C12" s="308"/>
      <c r="D12" s="309"/>
      <c r="E12" s="309"/>
      <c r="F12" s="310">
        <f>IF(A12&lt;&gt;"",Header!K7,"")</f>
      </c>
      <c r="G12" s="311"/>
      <c r="H12" s="312">
        <f>IF(A12&lt;&gt;"",Header!K7,"")</f>
      </c>
      <c r="I12" s="205"/>
      <c r="J12" s="313"/>
      <c r="K12" s="205"/>
      <c r="L12" s="314"/>
      <c r="M12" s="205"/>
      <c r="N12" s="315">
        <f t="shared" si="0"/>
        <v>0</v>
      </c>
      <c r="O12" s="205"/>
      <c r="P12" s="205"/>
      <c r="Q12" s="205"/>
      <c r="R12" s="314"/>
      <c r="S12" s="205"/>
      <c r="T12" s="316"/>
      <c r="U12" s="317"/>
      <c r="V12" s="332"/>
    </row>
    <row r="13" spans="1:22" ht="12.75">
      <c r="A13" s="306">
        <f>IF(C13="","",CONCATENATE(Header!C16,"SU10"))</f>
      </c>
      <c r="B13" s="307" t="s">
        <v>264</v>
      </c>
      <c r="C13" s="308"/>
      <c r="D13" s="309"/>
      <c r="E13" s="309"/>
      <c r="F13" s="310">
        <f>IF(A13&lt;&gt;"",Header!K7,"")</f>
      </c>
      <c r="G13" s="311"/>
      <c r="H13" s="312">
        <f>IF(A13&lt;&gt;"",Header!K7,"")</f>
      </c>
      <c r="I13" s="205"/>
      <c r="J13" s="313"/>
      <c r="K13" s="205"/>
      <c r="L13" s="314"/>
      <c r="M13" s="205"/>
      <c r="N13" s="315">
        <f t="shared" si="0"/>
        <v>0</v>
      </c>
      <c r="O13" s="205"/>
      <c r="P13" s="205"/>
      <c r="Q13" s="205"/>
      <c r="R13" s="314"/>
      <c r="S13" s="205"/>
      <c r="T13" s="316"/>
      <c r="U13" s="317"/>
      <c r="V13" s="332"/>
    </row>
    <row r="14" spans="1:22" ht="12.75">
      <c r="A14" s="306">
        <f>IF(C14="","",CONCATENATE(Header!C16,"SU11"))</f>
      </c>
      <c r="B14" s="307" t="s">
        <v>264</v>
      </c>
      <c r="C14" s="308"/>
      <c r="D14" s="309"/>
      <c r="E14" s="309"/>
      <c r="F14" s="310">
        <f>IF(A14&lt;&gt;"",Header!K7,"")</f>
      </c>
      <c r="G14" s="311"/>
      <c r="H14" s="312">
        <f>IF(A14&lt;&gt;"",Header!K7,"")</f>
      </c>
      <c r="I14" s="205"/>
      <c r="J14" s="313"/>
      <c r="K14" s="205"/>
      <c r="L14" s="314"/>
      <c r="M14" s="205"/>
      <c r="N14" s="315">
        <f t="shared" si="0"/>
        <v>0</v>
      </c>
      <c r="O14" s="205"/>
      <c r="P14" s="205"/>
      <c r="Q14" s="205"/>
      <c r="R14" s="314"/>
      <c r="S14" s="205"/>
      <c r="T14" s="316"/>
      <c r="U14" s="317"/>
      <c r="V14" s="332"/>
    </row>
    <row r="15" spans="1:22" ht="12.75">
      <c r="A15" s="306">
        <f>IF(C15="","",CONCATENATE(Header!C16,"SU12"))</f>
      </c>
      <c r="B15" s="307" t="s">
        <v>264</v>
      </c>
      <c r="C15" s="308"/>
      <c r="D15" s="309"/>
      <c r="E15" s="309"/>
      <c r="F15" s="310">
        <f>IF(A15&lt;&gt;"",Header!K7,"")</f>
      </c>
      <c r="G15" s="311"/>
      <c r="H15" s="312">
        <f>IF(A15&lt;&gt;"",Header!K7,"")</f>
      </c>
      <c r="I15" s="205"/>
      <c r="J15" s="313"/>
      <c r="K15" s="205"/>
      <c r="L15" s="314"/>
      <c r="M15" s="205"/>
      <c r="N15" s="315">
        <f t="shared" si="0"/>
        <v>0</v>
      </c>
      <c r="O15" s="205"/>
      <c r="P15" s="205"/>
      <c r="Q15" s="205"/>
      <c r="R15" s="314"/>
      <c r="S15" s="205"/>
      <c r="T15" s="316"/>
      <c r="U15" s="317"/>
      <c r="V15" s="332"/>
    </row>
    <row r="16" spans="1:22" ht="12.75">
      <c r="A16" s="306">
        <f>IF(C16="","",CONCATENATE(Header!C16,"SU13"))</f>
      </c>
      <c r="B16" s="307" t="s">
        <v>264</v>
      </c>
      <c r="C16" s="308"/>
      <c r="D16" s="309"/>
      <c r="E16" s="309"/>
      <c r="F16" s="310">
        <f>IF(A16&lt;&gt;"",Header!K7,"")</f>
      </c>
      <c r="G16" s="311"/>
      <c r="H16" s="312">
        <f>IF(A16&lt;&gt;"",Header!K7,"")</f>
      </c>
      <c r="I16" s="205"/>
      <c r="J16" s="313"/>
      <c r="K16" s="205"/>
      <c r="L16" s="314"/>
      <c r="M16" s="205"/>
      <c r="N16" s="315">
        <f t="shared" si="0"/>
        <v>0</v>
      </c>
      <c r="O16" s="205"/>
      <c r="P16" s="205"/>
      <c r="Q16" s="205"/>
      <c r="R16" s="314"/>
      <c r="S16" s="205"/>
      <c r="T16" s="316"/>
      <c r="U16" s="317"/>
      <c r="V16" s="332"/>
    </row>
    <row r="17" spans="1:22" ht="12.75">
      <c r="A17" s="306">
        <f>IF(C17="","",CONCATENATE(Header!C16,"SU14"))</f>
      </c>
      <c r="B17" s="307" t="s">
        <v>264</v>
      </c>
      <c r="C17" s="308"/>
      <c r="D17" s="309"/>
      <c r="E17" s="309"/>
      <c r="F17" s="310">
        <f>IF(A17&lt;&gt;"",Header!K7,"")</f>
      </c>
      <c r="G17" s="311"/>
      <c r="H17" s="312">
        <f>IF(A17&lt;&gt;"",Header!K7,"")</f>
      </c>
      <c r="I17" s="205"/>
      <c r="J17" s="313"/>
      <c r="K17" s="205"/>
      <c r="L17" s="314"/>
      <c r="M17" s="205"/>
      <c r="N17" s="315">
        <f t="shared" si="0"/>
        <v>0</v>
      </c>
      <c r="O17" s="205"/>
      <c r="P17" s="205"/>
      <c r="Q17" s="205"/>
      <c r="R17" s="314"/>
      <c r="S17" s="205"/>
      <c r="T17" s="316"/>
      <c r="U17" s="317"/>
      <c r="V17" s="332"/>
    </row>
    <row r="18" spans="1:22" ht="12.75">
      <c r="A18" s="306">
        <f>IF(C18="","",CONCATENATE(Header!C16,"SU15"))</f>
      </c>
      <c r="B18" s="307" t="s">
        <v>264</v>
      </c>
      <c r="C18" s="308"/>
      <c r="D18" s="309"/>
      <c r="E18" s="309"/>
      <c r="F18" s="310">
        <f>IF(A18&lt;&gt;"",Header!K7,"")</f>
      </c>
      <c r="G18" s="311"/>
      <c r="H18" s="312">
        <f>IF(A18&lt;&gt;"",Header!K7,"")</f>
      </c>
      <c r="I18" s="205"/>
      <c r="J18" s="313"/>
      <c r="K18" s="205"/>
      <c r="L18" s="314"/>
      <c r="M18" s="205"/>
      <c r="N18" s="315">
        <f t="shared" si="0"/>
        <v>0</v>
      </c>
      <c r="O18" s="205"/>
      <c r="P18" s="205"/>
      <c r="Q18" s="205"/>
      <c r="R18" s="314"/>
      <c r="S18" s="205"/>
      <c r="T18" s="316"/>
      <c r="U18" s="317"/>
      <c r="V18" s="332"/>
    </row>
    <row r="19" spans="1:22" ht="12.75">
      <c r="A19" s="306">
        <f>IF(C19="","",CONCATENATE(Header!C16,"SU16"))</f>
      </c>
      <c r="B19" s="307" t="s">
        <v>264</v>
      </c>
      <c r="C19" s="308"/>
      <c r="D19" s="309"/>
      <c r="E19" s="309"/>
      <c r="F19" s="310">
        <f>IF(A19&lt;&gt;"",Header!K7,"")</f>
      </c>
      <c r="G19" s="311"/>
      <c r="H19" s="312">
        <f>IF(A19&lt;&gt;"",Header!K7,"")</f>
      </c>
      <c r="I19" s="205"/>
      <c r="J19" s="313"/>
      <c r="K19" s="205"/>
      <c r="L19" s="314"/>
      <c r="M19" s="205"/>
      <c r="N19" s="315">
        <f t="shared" si="0"/>
        <v>0</v>
      </c>
      <c r="O19" s="205"/>
      <c r="P19" s="205"/>
      <c r="Q19" s="205"/>
      <c r="R19" s="314"/>
      <c r="S19" s="205"/>
      <c r="T19" s="316"/>
      <c r="U19" s="317"/>
      <c r="V19" s="332"/>
    </row>
    <row r="20" spans="1:22" ht="12.75">
      <c r="A20" s="306">
        <f>IF(C20="","",CONCATENATE(Header!C16,"SU17"))</f>
      </c>
      <c r="B20" s="307" t="s">
        <v>264</v>
      </c>
      <c r="C20" s="308"/>
      <c r="D20" s="309"/>
      <c r="E20" s="309"/>
      <c r="F20" s="310">
        <f>IF(A20&lt;&gt;"",Header!K7,"")</f>
      </c>
      <c r="G20" s="311"/>
      <c r="H20" s="312">
        <f>IF(A20&lt;&gt;"",Header!K7,"")</f>
      </c>
      <c r="I20" s="205"/>
      <c r="J20" s="313"/>
      <c r="K20" s="205"/>
      <c r="L20" s="314"/>
      <c r="M20" s="205"/>
      <c r="N20" s="315">
        <f t="shared" si="0"/>
        <v>0</v>
      </c>
      <c r="O20" s="205"/>
      <c r="P20" s="205"/>
      <c r="Q20" s="205"/>
      <c r="R20" s="314"/>
      <c r="S20" s="205"/>
      <c r="T20" s="316"/>
      <c r="U20" s="317"/>
      <c r="V20" s="332"/>
    </row>
    <row r="21" spans="1:22" ht="12.75">
      <c r="A21" s="306">
        <f>IF(C21="","",CONCATENATE(Header!C16,"SU18"))</f>
      </c>
      <c r="B21" s="307" t="s">
        <v>264</v>
      </c>
      <c r="C21" s="308"/>
      <c r="D21" s="309"/>
      <c r="E21" s="309"/>
      <c r="F21" s="310">
        <f>IF(A21&lt;&gt;"",Header!K7,"")</f>
      </c>
      <c r="G21" s="311"/>
      <c r="H21" s="312">
        <f>IF(A21&lt;&gt;"",Header!K7,"")</f>
      </c>
      <c r="I21" s="205"/>
      <c r="J21" s="313"/>
      <c r="K21" s="205"/>
      <c r="L21" s="314"/>
      <c r="M21" s="205"/>
      <c r="N21" s="315">
        <f t="shared" si="0"/>
        <v>0</v>
      </c>
      <c r="O21" s="205"/>
      <c r="P21" s="205"/>
      <c r="Q21" s="205"/>
      <c r="R21" s="314"/>
      <c r="S21" s="205"/>
      <c r="T21" s="316"/>
      <c r="U21" s="317"/>
      <c r="V21" s="332"/>
    </row>
    <row r="22" spans="1:22" ht="12.75">
      <c r="A22" s="306">
        <f>IF(C22="","",CONCATENATE(Header!C16,"SU19"))</f>
      </c>
      <c r="B22" s="307" t="s">
        <v>264</v>
      </c>
      <c r="C22" s="308"/>
      <c r="D22" s="309"/>
      <c r="E22" s="309"/>
      <c r="F22" s="310">
        <f>IF(A22&lt;&gt;"",Header!K7,"")</f>
      </c>
      <c r="G22" s="311"/>
      <c r="H22" s="312">
        <f>IF(A22&lt;&gt;"",Header!K7,"")</f>
      </c>
      <c r="I22" s="205"/>
      <c r="J22" s="313"/>
      <c r="K22" s="205"/>
      <c r="L22" s="314"/>
      <c r="M22" s="205"/>
      <c r="N22" s="315">
        <f t="shared" si="0"/>
        <v>0</v>
      </c>
      <c r="O22" s="205"/>
      <c r="P22" s="205"/>
      <c r="Q22" s="205"/>
      <c r="R22" s="314"/>
      <c r="S22" s="205"/>
      <c r="T22" s="316"/>
      <c r="U22" s="317"/>
      <c r="V22" s="332"/>
    </row>
    <row r="23" spans="1:22" ht="12.75">
      <c r="A23" s="306">
        <f>IF(C23="","",CONCATENATE(Header!C16,"SU20"))</f>
      </c>
      <c r="B23" s="307" t="s">
        <v>264</v>
      </c>
      <c r="C23" s="308"/>
      <c r="D23" s="309"/>
      <c r="E23" s="309"/>
      <c r="F23" s="310">
        <f>IF(A23&lt;&gt;"",Header!K7,"")</f>
      </c>
      <c r="G23" s="311"/>
      <c r="H23" s="312">
        <f>IF(A23&lt;&gt;"",Header!K7,"")</f>
      </c>
      <c r="I23" s="205"/>
      <c r="J23" s="313"/>
      <c r="K23" s="205"/>
      <c r="L23" s="314"/>
      <c r="M23" s="205"/>
      <c r="N23" s="315">
        <f t="shared" si="0"/>
        <v>0</v>
      </c>
      <c r="O23" s="205"/>
      <c r="P23" s="205"/>
      <c r="Q23" s="205"/>
      <c r="R23" s="314"/>
      <c r="S23" s="205"/>
      <c r="T23" s="316"/>
      <c r="U23" s="317"/>
      <c r="V23" s="332"/>
    </row>
    <row r="24" spans="1:22" ht="12.75">
      <c r="A24" s="306">
        <f>IF(C24="","",CONCATENATE(Header!C16,"SU21"))</f>
      </c>
      <c r="B24" s="307" t="s">
        <v>264</v>
      </c>
      <c r="C24" s="308"/>
      <c r="D24" s="309"/>
      <c r="E24" s="309"/>
      <c r="F24" s="310">
        <f>IF(A24&lt;&gt;"",Header!K7,"")</f>
      </c>
      <c r="G24" s="311"/>
      <c r="H24" s="312">
        <f>IF(A24&lt;&gt;"",Header!K7,"")</f>
      </c>
      <c r="I24" s="205"/>
      <c r="J24" s="313"/>
      <c r="K24" s="205"/>
      <c r="L24" s="314"/>
      <c r="M24" s="205"/>
      <c r="N24" s="315">
        <f t="shared" si="0"/>
        <v>0</v>
      </c>
      <c r="O24" s="205"/>
      <c r="P24" s="205"/>
      <c r="Q24" s="205"/>
      <c r="R24" s="314"/>
      <c r="S24" s="205"/>
      <c r="T24" s="316"/>
      <c r="U24" s="317"/>
      <c r="V24" s="332"/>
    </row>
    <row r="25" spans="1:22" ht="12.75">
      <c r="A25" s="306">
        <f>IF(C25="","",CONCATENATE(Header!C16,"SU22"))</f>
      </c>
      <c r="B25" s="307" t="s">
        <v>264</v>
      </c>
      <c r="C25" s="308"/>
      <c r="D25" s="309"/>
      <c r="E25" s="309"/>
      <c r="F25" s="310">
        <f>IF(A25&lt;&gt;"",Header!K7,"")</f>
      </c>
      <c r="G25" s="311"/>
      <c r="H25" s="312">
        <f>IF(A25&lt;&gt;"",Header!K7,"")</f>
      </c>
      <c r="I25" s="205"/>
      <c r="J25" s="313"/>
      <c r="K25" s="205"/>
      <c r="L25" s="314"/>
      <c r="M25" s="205"/>
      <c r="N25" s="315">
        <f t="shared" si="0"/>
        <v>0</v>
      </c>
      <c r="O25" s="205"/>
      <c r="P25" s="205"/>
      <c r="Q25" s="205"/>
      <c r="R25" s="314"/>
      <c r="S25" s="205"/>
      <c r="T25" s="316"/>
      <c r="U25" s="317"/>
      <c r="V25" s="332"/>
    </row>
    <row r="26" spans="1:22" ht="12.75">
      <c r="A26" s="306">
        <f>IF(C26="","",CONCATENATE(Header!C16,"SU23"))</f>
      </c>
      <c r="B26" s="307" t="s">
        <v>264</v>
      </c>
      <c r="C26" s="308"/>
      <c r="D26" s="309"/>
      <c r="E26" s="309"/>
      <c r="F26" s="310">
        <f>IF(A26&lt;&gt;"",Header!K7,"")</f>
      </c>
      <c r="G26" s="311"/>
      <c r="H26" s="312">
        <f>IF(A26&lt;&gt;"",Header!K7,"")</f>
      </c>
      <c r="I26" s="205"/>
      <c r="J26" s="313"/>
      <c r="K26" s="205"/>
      <c r="L26" s="314"/>
      <c r="M26" s="205"/>
      <c r="N26" s="315">
        <f t="shared" si="0"/>
        <v>0</v>
      </c>
      <c r="O26" s="205"/>
      <c r="P26" s="205"/>
      <c r="Q26" s="205"/>
      <c r="R26" s="314"/>
      <c r="S26" s="205"/>
      <c r="T26" s="316"/>
      <c r="U26" s="317"/>
      <c r="V26" s="332"/>
    </row>
    <row r="27" spans="1:22" ht="12.75">
      <c r="A27" s="306">
        <f>IF(C27="","",CONCATENATE(Header!C16,"SU24"))</f>
      </c>
      <c r="B27" s="307" t="s">
        <v>264</v>
      </c>
      <c r="C27" s="308"/>
      <c r="D27" s="309"/>
      <c r="E27" s="309"/>
      <c r="F27" s="310">
        <f>IF(A27&lt;&gt;"",Header!K7,"")</f>
      </c>
      <c r="G27" s="311"/>
      <c r="H27" s="312">
        <f>IF(A27&lt;&gt;"",Header!K7,"")</f>
      </c>
      <c r="I27" s="205"/>
      <c r="J27" s="313"/>
      <c r="K27" s="205"/>
      <c r="L27" s="314"/>
      <c r="M27" s="205"/>
      <c r="N27" s="315">
        <f t="shared" si="0"/>
        <v>0</v>
      </c>
      <c r="O27" s="205"/>
      <c r="P27" s="205"/>
      <c r="Q27" s="205"/>
      <c r="R27" s="314"/>
      <c r="S27" s="205"/>
      <c r="T27" s="316"/>
      <c r="U27" s="317"/>
      <c r="V27" s="332"/>
    </row>
    <row r="28" spans="1:22" ht="12.75">
      <c r="A28" s="306">
        <f>IF(C28="","",CONCATENATE(Header!C16,"SU25"))</f>
      </c>
      <c r="B28" s="307" t="s">
        <v>264</v>
      </c>
      <c r="C28" s="308"/>
      <c r="D28" s="309"/>
      <c r="E28" s="309"/>
      <c r="F28" s="310">
        <f>IF(A28&lt;&gt;"",Header!K7,"")</f>
      </c>
      <c r="G28" s="311"/>
      <c r="H28" s="312">
        <f>IF(A28&lt;&gt;"",Header!K7,"")</f>
      </c>
      <c r="I28" s="205"/>
      <c r="J28" s="313"/>
      <c r="K28" s="205"/>
      <c r="L28" s="314"/>
      <c r="M28" s="205"/>
      <c r="N28" s="315">
        <f t="shared" si="0"/>
        <v>0</v>
      </c>
      <c r="O28" s="205"/>
      <c r="P28" s="205"/>
      <c r="Q28" s="205"/>
      <c r="R28" s="314"/>
      <c r="S28" s="205"/>
      <c r="T28" s="316"/>
      <c r="U28" s="317"/>
      <c r="V28" s="332"/>
    </row>
    <row r="29" spans="1:22" ht="13.5" thickBot="1">
      <c r="A29" s="318">
        <f>IF(C29="","",CONCATENATE(Header!C16,"SU26"))</f>
      </c>
      <c r="B29" s="319" t="s">
        <v>264</v>
      </c>
      <c r="C29" s="320"/>
      <c r="D29" s="321"/>
      <c r="E29" s="321"/>
      <c r="F29" s="322">
        <f>IF(A29&lt;&gt;"",Header!K7,"")</f>
      </c>
      <c r="G29" s="323"/>
      <c r="H29" s="324">
        <f>IF(A29&lt;&gt;"",Header!K7,"")</f>
      </c>
      <c r="I29" s="325"/>
      <c r="J29" s="326"/>
      <c r="K29" s="325"/>
      <c r="L29" s="327"/>
      <c r="M29" s="325"/>
      <c r="N29" s="328">
        <f t="shared" si="0"/>
        <v>0</v>
      </c>
      <c r="O29" s="325"/>
      <c r="P29" s="325"/>
      <c r="Q29" s="325"/>
      <c r="R29" s="327"/>
      <c r="S29" s="325"/>
      <c r="T29" s="329"/>
      <c r="U29" s="330"/>
      <c r="V29" s="333"/>
    </row>
    <row r="33" spans="1:2" ht="12.75">
      <c r="A33" s="82" t="s">
        <v>20</v>
      </c>
      <c r="B33" s="481"/>
    </row>
    <row r="34" spans="1:2" ht="12.75">
      <c r="A34" s="82" t="s">
        <v>21</v>
      </c>
      <c r="B34" s="72"/>
    </row>
    <row r="35" spans="1:2" ht="12.75">
      <c r="A35" s="68" t="s">
        <v>72</v>
      </c>
      <c r="B35" s="101"/>
    </row>
  </sheetData>
  <sheetProtection password="CAED" sheet="1" objects="1" scenarios="1"/>
  <dataValidations count="3">
    <dataValidation type="list" allowBlank="1" showInputMessage="1" showErrorMessage="1" sqref="U4:U29">
      <formula1>SMPLSTAT</formula1>
    </dataValidation>
    <dataValidation type="list" allowBlank="1" showInputMessage="1" showErrorMessage="1" sqref="M4:M29">
      <formula1>WhereIsThis</formula1>
    </dataValidation>
    <dataValidation type="textLength" allowBlank="1" showInputMessage="1" showErrorMessage="1" errorTitle="Exceeds Maximum Length" error="Remarks must be between 0 and 255 characters." sqref="V4:V29">
      <formula1>0</formula1>
      <formula2>255</formula2>
    </dataValidation>
  </dataValidations>
  <printOptions/>
  <pageMargins left="0.4" right="0.26" top="1" bottom="1" header="0.5" footer="0.5"/>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codeName="Sheet9">
    <tabColor indexed="26"/>
    <pageSetUpPr fitToPage="1"/>
  </sheetPr>
  <dimension ref="A1:AC13"/>
  <sheetViews>
    <sheetView showGridLines="0" zoomScale="75" zoomScaleNormal="75" zoomScalePageLayoutView="0" workbookViewId="0" topLeftCell="A1">
      <pane xSplit="3" ySplit="3" topLeftCell="D4" activePane="bottomRight" state="frozen"/>
      <selection pane="topLeft" activeCell="K16" sqref="K16:M16"/>
      <selection pane="topRight" activeCell="K16" sqref="K16:M16"/>
      <selection pane="bottomLeft" activeCell="K16" sqref="K16:M16"/>
      <selection pane="bottomRight" activeCell="AA4" sqref="AA4:AB5"/>
    </sheetView>
  </sheetViews>
  <sheetFormatPr defaultColWidth="9.140625" defaultRowHeight="12.75"/>
  <cols>
    <col min="1" max="1" width="20.7109375" style="0" customWidth="1"/>
    <col min="2" max="2" width="8.421875" style="0" customWidth="1"/>
    <col min="3" max="3" width="8.28125" style="0" customWidth="1"/>
    <col min="4" max="4" width="8.7109375" style="0" customWidth="1"/>
    <col min="5" max="6" width="13.57421875" style="0" customWidth="1"/>
    <col min="7" max="7" width="9.28125" style="189" customWidth="1"/>
    <col min="8" max="8" width="10.28125" style="0" customWidth="1"/>
    <col min="9" max="9" width="7.421875" style="189" customWidth="1"/>
    <col min="10" max="10" width="12.57421875" style="0" customWidth="1"/>
    <col min="11" max="11" width="13.57421875" style="0" customWidth="1"/>
    <col min="12" max="12" width="8.8515625" style="189" customWidth="1"/>
    <col min="13" max="13" width="16.00390625" style="0" customWidth="1"/>
    <col min="14" max="15" width="6.7109375" style="0" customWidth="1"/>
    <col min="16" max="16" width="8.7109375" style="0" customWidth="1"/>
    <col min="17" max="17" width="10.57421875" style="0" customWidth="1"/>
    <col min="18" max="18" width="9.8515625" style="0" customWidth="1"/>
    <col min="19" max="19" width="10.140625" style="0" customWidth="1"/>
    <col min="20" max="20" width="10.57421875" style="0" customWidth="1"/>
    <col min="21" max="21" width="9.8515625" style="0" customWidth="1"/>
    <col min="22" max="22" width="10.140625" style="0" customWidth="1"/>
    <col min="23" max="23" width="10.57421875" style="0" customWidth="1"/>
    <col min="24" max="24" width="9.8515625" style="0" customWidth="1"/>
    <col min="25" max="25" width="10.140625" style="0" customWidth="1"/>
    <col min="26" max="26" width="14.00390625" style="0" customWidth="1"/>
    <col min="27" max="27" width="13.8515625" style="0" customWidth="1"/>
    <col min="28" max="28" width="9.00390625" style="0" customWidth="1"/>
    <col min="29" max="29" width="92.28125" style="0" customWidth="1"/>
  </cols>
  <sheetData>
    <row r="1" spans="1:29" s="115" customFormat="1" ht="12.75" customHeight="1" hidden="1">
      <c r="A1" s="116" t="s">
        <v>88</v>
      </c>
      <c r="B1" s="117" t="s">
        <v>88</v>
      </c>
      <c r="C1" s="117" t="s">
        <v>88</v>
      </c>
      <c r="D1" s="117" t="s">
        <v>88</v>
      </c>
      <c r="E1" s="117" t="s">
        <v>88</v>
      </c>
      <c r="F1" s="117" t="s">
        <v>88</v>
      </c>
      <c r="G1" s="188" t="s">
        <v>88</v>
      </c>
      <c r="H1" s="88" t="s">
        <v>132</v>
      </c>
      <c r="I1" s="90" t="s">
        <v>132</v>
      </c>
      <c r="J1" s="118" t="s">
        <v>117</v>
      </c>
      <c r="K1" s="88" t="s">
        <v>132</v>
      </c>
      <c r="L1" s="213" t="s">
        <v>132</v>
      </c>
      <c r="M1" s="88" t="s">
        <v>132</v>
      </c>
      <c r="N1" s="121" t="s">
        <v>132</v>
      </c>
      <c r="O1" s="88" t="s">
        <v>132</v>
      </c>
      <c r="P1" s="118" t="s">
        <v>117</v>
      </c>
      <c r="Q1" s="121" t="s">
        <v>132</v>
      </c>
      <c r="R1" s="88" t="s">
        <v>132</v>
      </c>
      <c r="S1" s="121" t="s">
        <v>132</v>
      </c>
      <c r="T1" s="121" t="s">
        <v>132</v>
      </c>
      <c r="U1" s="88" t="s">
        <v>132</v>
      </c>
      <c r="V1" s="121" t="s">
        <v>132</v>
      </c>
      <c r="W1" s="121" t="s">
        <v>132</v>
      </c>
      <c r="X1" s="88" t="s">
        <v>132</v>
      </c>
      <c r="Y1" s="121" t="s">
        <v>132</v>
      </c>
      <c r="Z1" s="121" t="s">
        <v>132</v>
      </c>
      <c r="AA1" s="121" t="s">
        <v>132</v>
      </c>
      <c r="AB1" s="117" t="s">
        <v>88</v>
      </c>
      <c r="AC1" s="88" t="s">
        <v>126</v>
      </c>
    </row>
    <row r="2" spans="1:29" s="104" customFormat="1" ht="12.75" customHeight="1" hidden="1" thickBot="1">
      <c r="A2" s="123" t="s">
        <v>89</v>
      </c>
      <c r="B2" s="122" t="s">
        <v>97</v>
      </c>
      <c r="C2" s="122" t="s">
        <v>253</v>
      </c>
      <c r="D2" s="122" t="s">
        <v>100</v>
      </c>
      <c r="E2" s="122" t="s">
        <v>90</v>
      </c>
      <c r="F2" s="122" t="s">
        <v>116</v>
      </c>
      <c r="G2" s="112" t="s">
        <v>241</v>
      </c>
      <c r="H2" s="86" t="s">
        <v>135</v>
      </c>
      <c r="I2" s="87" t="s">
        <v>134</v>
      </c>
      <c r="J2" s="122" t="s">
        <v>120</v>
      </c>
      <c r="K2" s="86" t="s">
        <v>134</v>
      </c>
      <c r="L2" s="87" t="s">
        <v>134</v>
      </c>
      <c r="M2" s="86" t="s">
        <v>134</v>
      </c>
      <c r="N2" s="86" t="s">
        <v>135</v>
      </c>
      <c r="O2" s="86" t="s">
        <v>134</v>
      </c>
      <c r="P2" s="122" t="s">
        <v>695</v>
      </c>
      <c r="Q2" s="86" t="s">
        <v>135</v>
      </c>
      <c r="R2" s="86" t="s">
        <v>134</v>
      </c>
      <c r="S2" s="86" t="s">
        <v>135</v>
      </c>
      <c r="T2" s="86" t="s">
        <v>135</v>
      </c>
      <c r="U2" s="86" t="s">
        <v>134</v>
      </c>
      <c r="V2" s="86" t="s">
        <v>135</v>
      </c>
      <c r="W2" s="86" t="s">
        <v>135</v>
      </c>
      <c r="X2" s="86" t="s">
        <v>134</v>
      </c>
      <c r="Y2" s="86" t="s">
        <v>135</v>
      </c>
      <c r="Z2" s="86" t="s">
        <v>135</v>
      </c>
      <c r="AA2" s="208" t="s">
        <v>134</v>
      </c>
      <c r="AB2" s="209" t="s">
        <v>103</v>
      </c>
      <c r="AC2" s="85" t="s">
        <v>129</v>
      </c>
    </row>
    <row r="3" spans="1:29" ht="54" customHeight="1" thickBot="1">
      <c r="A3" s="137" t="s">
        <v>329</v>
      </c>
      <c r="B3" s="164" t="s">
        <v>68</v>
      </c>
      <c r="C3" s="165" t="s">
        <v>337</v>
      </c>
      <c r="D3" s="274" t="s">
        <v>58</v>
      </c>
      <c r="E3" s="135" t="s">
        <v>342</v>
      </c>
      <c r="F3" s="135" t="s">
        <v>346</v>
      </c>
      <c r="G3" s="135" t="s">
        <v>347</v>
      </c>
      <c r="H3" s="141" t="s">
        <v>306</v>
      </c>
      <c r="I3" s="109" t="s">
        <v>311</v>
      </c>
      <c r="J3" s="109" t="s">
        <v>340</v>
      </c>
      <c r="K3" s="141" t="s">
        <v>699</v>
      </c>
      <c r="L3" s="109" t="s">
        <v>312</v>
      </c>
      <c r="M3" s="109" t="s">
        <v>313</v>
      </c>
      <c r="N3" s="109" t="s">
        <v>2</v>
      </c>
      <c r="O3" s="109" t="s">
        <v>156</v>
      </c>
      <c r="P3" s="448" t="s">
        <v>694</v>
      </c>
      <c r="Q3" s="109" t="s">
        <v>315</v>
      </c>
      <c r="R3" s="141" t="s">
        <v>319</v>
      </c>
      <c r="S3" s="109" t="s">
        <v>314</v>
      </c>
      <c r="T3" s="109" t="s">
        <v>316</v>
      </c>
      <c r="U3" s="109" t="s">
        <v>319</v>
      </c>
      <c r="V3" s="109" t="s">
        <v>314</v>
      </c>
      <c r="W3" s="141" t="s">
        <v>317</v>
      </c>
      <c r="X3" s="109" t="s">
        <v>319</v>
      </c>
      <c r="Y3" s="109" t="s">
        <v>314</v>
      </c>
      <c r="Z3" s="206" t="s">
        <v>318</v>
      </c>
      <c r="AA3" s="210" t="s">
        <v>341</v>
      </c>
      <c r="AB3" s="140" t="s">
        <v>67</v>
      </c>
      <c r="AC3" s="207" t="s">
        <v>65</v>
      </c>
    </row>
    <row r="4" spans="1:29" ht="12.75">
      <c r="A4" s="293">
        <f>IF(D4="","",CONCATENATE(Header!C16,"EB01"))</f>
      </c>
      <c r="B4" s="334" t="s">
        <v>264</v>
      </c>
      <c r="C4" s="335">
        <v>1</v>
      </c>
      <c r="D4" s="295"/>
      <c r="E4" s="296"/>
      <c r="F4" s="296"/>
      <c r="G4" s="336">
        <f>IF(A4&lt;&gt;"",Header!K7,"")</f>
      </c>
      <c r="H4" s="298"/>
      <c r="I4" s="336">
        <f>IF(A4&lt;&gt;"",Header!K7,"")</f>
      </c>
      <c r="J4" s="300"/>
      <c r="K4" s="300"/>
      <c r="L4" s="337"/>
      <c r="M4" s="296"/>
      <c r="N4" s="296"/>
      <c r="O4" s="296"/>
      <c r="P4" s="295"/>
      <c r="Q4" s="296"/>
      <c r="R4" s="296"/>
      <c r="S4" s="299">
        <f>IF(L4="4x8",ROUND(Q4/12.56,0),ROUND(Q4/28.26,0))</f>
        <v>0</v>
      </c>
      <c r="T4" s="296"/>
      <c r="U4" s="296"/>
      <c r="V4" s="299">
        <f>IF(L4="4x8",ROUND(T4/12.56,0),ROUND(T4/28.26,0))</f>
        <v>0</v>
      </c>
      <c r="W4" s="296"/>
      <c r="X4" s="296"/>
      <c r="Y4" s="299">
        <f>IF(L4="4x8",ROUND(W4/12.56,0),ROUND(W4/28.26,0))</f>
        <v>0</v>
      </c>
      <c r="Z4" s="338">
        <f>IF(L4="4x8",ROUND((S4+V4+Y4)/3,0),ROUND((S4+V4)/2,0))</f>
        <v>0</v>
      </c>
      <c r="AA4" s="339"/>
      <c r="AB4" s="340"/>
      <c r="AC4" s="331"/>
    </row>
    <row r="5" spans="1:29" ht="12.75">
      <c r="A5" s="306">
        <f>IF(D5="","",CONCATENATE(Header!C16,"EB02"))</f>
      </c>
      <c r="B5" s="341" t="s">
        <v>264</v>
      </c>
      <c r="C5" s="342">
        <v>2</v>
      </c>
      <c r="D5" s="308"/>
      <c r="E5" s="343"/>
      <c r="F5" s="309"/>
      <c r="G5" s="310">
        <f>IF(A5&lt;&gt;"",Header!K7,"")</f>
      </c>
      <c r="H5" s="311"/>
      <c r="I5" s="310">
        <f>IF(A5&lt;&gt;"",Header!K7,"")</f>
      </c>
      <c r="J5" s="204"/>
      <c r="K5" s="205"/>
      <c r="L5" s="344"/>
      <c r="M5" s="309"/>
      <c r="N5" s="309"/>
      <c r="O5" s="309"/>
      <c r="P5" s="308"/>
      <c r="Q5" s="309"/>
      <c r="R5" s="309"/>
      <c r="S5" s="312">
        <f>IF(L5="4x8",ROUND(Q5/12.56,0),ROUND(Q5/28.26,0))</f>
        <v>0</v>
      </c>
      <c r="T5" s="309"/>
      <c r="U5" s="309"/>
      <c r="V5" s="312">
        <f>IF(L5="4x8",ROUND(T5/12.56,0),ROUND(T5/28.26,0))</f>
        <v>0</v>
      </c>
      <c r="W5" s="309"/>
      <c r="X5" s="309"/>
      <c r="Y5" s="312">
        <f>IF(L5="4x8",ROUND(W5/12.56,0),ROUND(W5/28.26,0))</f>
        <v>0</v>
      </c>
      <c r="Z5" s="345">
        <f>IF(L5="4x8",ROUND((S5+V5+Y5)/3,0),ROUND((S5+V5)/2,0))</f>
        <v>0</v>
      </c>
      <c r="AA5" s="346"/>
      <c r="AB5" s="317"/>
      <c r="AC5" s="332"/>
    </row>
    <row r="6" spans="1:29" ht="12.75">
      <c r="A6" s="306">
        <f>IF(D6="","",CONCATENATE(Header!C16,"EB03"))</f>
      </c>
      <c r="B6" s="341" t="s">
        <v>264</v>
      </c>
      <c r="C6" s="342">
        <v>3</v>
      </c>
      <c r="D6" s="308"/>
      <c r="E6" s="309"/>
      <c r="F6" s="309"/>
      <c r="G6" s="310">
        <f>IF(A6&lt;&gt;"",Header!K7,"")</f>
      </c>
      <c r="H6" s="311"/>
      <c r="I6" s="310">
        <f>IF(A6&lt;&gt;"",Header!K7,"")</f>
      </c>
      <c r="J6" s="205"/>
      <c r="K6" s="205"/>
      <c r="L6" s="344"/>
      <c r="M6" s="309"/>
      <c r="N6" s="309"/>
      <c r="O6" s="309"/>
      <c r="P6" s="308"/>
      <c r="Q6" s="309"/>
      <c r="R6" s="309"/>
      <c r="S6" s="312">
        <f>IF(L6="4x8",ROUND(Q6/12.56,0),ROUND(Q6/28.26,0))</f>
        <v>0</v>
      </c>
      <c r="T6" s="309"/>
      <c r="U6" s="309"/>
      <c r="V6" s="312">
        <f>IF(L6="4x8",ROUND(T6/12.56,0),ROUND(T6/28.26,0))</f>
        <v>0</v>
      </c>
      <c r="W6" s="309"/>
      <c r="X6" s="309"/>
      <c r="Y6" s="312">
        <f>IF(L6="4x8",ROUND(W6/12.56,0),ROUND(W6/28.26,0))</f>
        <v>0</v>
      </c>
      <c r="Z6" s="345">
        <f>IF(L6="4x8",ROUND((S6+V6+Y6)/3,0),ROUND((S6+V6)/2,0))</f>
        <v>0</v>
      </c>
      <c r="AA6" s="346"/>
      <c r="AB6" s="317"/>
      <c r="AC6" s="332"/>
    </row>
    <row r="7" spans="1:29" ht="13.5" thickBot="1">
      <c r="A7" s="318">
        <f>IF(D7="","",CONCATENATE(Header!C16,"EB04"))</f>
      </c>
      <c r="B7" s="347" t="s">
        <v>264</v>
      </c>
      <c r="C7" s="348">
        <v>4</v>
      </c>
      <c r="D7" s="320"/>
      <c r="E7" s="321"/>
      <c r="F7" s="321"/>
      <c r="G7" s="322">
        <f>IF(A7&lt;&gt;"",Header!K7,"")</f>
      </c>
      <c r="H7" s="323"/>
      <c r="I7" s="322">
        <f>IF(A7&lt;&gt;"",Header!K7,"")</f>
      </c>
      <c r="J7" s="325"/>
      <c r="K7" s="325"/>
      <c r="L7" s="349"/>
      <c r="M7" s="321"/>
      <c r="N7" s="321"/>
      <c r="O7" s="321"/>
      <c r="P7" s="320"/>
      <c r="Q7" s="321"/>
      <c r="R7" s="321"/>
      <c r="S7" s="324">
        <f>IF(L7="4x8",ROUND(Q7/12.56,0),ROUND(Q7/28.26,0))</f>
        <v>0</v>
      </c>
      <c r="T7" s="321"/>
      <c r="U7" s="321"/>
      <c r="V7" s="324">
        <f>IF(L7="4x8",ROUND(T7/12.56,0),ROUND(T7/28.26,0))</f>
        <v>0</v>
      </c>
      <c r="W7" s="321"/>
      <c r="X7" s="321"/>
      <c r="Y7" s="324">
        <f>IF(L7="4x8",ROUND(W7/12.56,0),ROUND(W7/28.26,0))</f>
        <v>0</v>
      </c>
      <c r="Z7" s="350">
        <f>IF(L7="4x8",ROUND((S7+V7+Y7)/3,0),ROUND((S7+V7)/2,0))</f>
        <v>0</v>
      </c>
      <c r="AA7" s="351"/>
      <c r="AB7" s="330"/>
      <c r="AC7" s="333"/>
    </row>
    <row r="11" spans="1:2" ht="12.75">
      <c r="A11" s="82" t="s">
        <v>20</v>
      </c>
      <c r="B11" s="481"/>
    </row>
    <row r="12" spans="1:2" ht="12.75">
      <c r="A12" s="82" t="s">
        <v>21</v>
      </c>
      <c r="B12" s="72"/>
    </row>
    <row r="13" spans="1:2" ht="12.75">
      <c r="A13" s="68" t="s">
        <v>72</v>
      </c>
      <c r="B13" s="101"/>
    </row>
  </sheetData>
  <sheetProtection password="CAED" sheet="1" objects="1" scenarios="1"/>
  <dataValidations count="5">
    <dataValidation type="list" allowBlank="1" showInputMessage="1" showErrorMessage="1" sqref="AB4:AB7">
      <formula1>SMPLSTAT</formula1>
    </dataValidation>
    <dataValidation type="list" allowBlank="1" showInputMessage="1" showErrorMessage="1" sqref="O4:O7">
      <formula1>Age</formula1>
    </dataValidation>
    <dataValidation type="list" allowBlank="1" showInputMessage="1" showErrorMessage="1" sqref="L4:L7">
      <formula1>CylinderSize</formula1>
    </dataValidation>
    <dataValidation type="list" allowBlank="1" showInputMessage="1" showErrorMessage="1" sqref="R4:R7 X4:X7 U4:U7">
      <formula1>fracture</formula1>
    </dataValidation>
    <dataValidation type="textLength" allowBlank="1" showInputMessage="1" showErrorMessage="1" errorTitle="Exceeds Maximum Length" error="Remarks must be between 0 and 255 characters." sqref="AC4:AC7">
      <formula1>0</formula1>
      <formula2>255</formula2>
    </dataValidation>
  </dataValidations>
  <printOptions/>
  <pageMargins left="0.5" right="0.5" top="1" bottom="1" header="0.5" footer="0.5"/>
  <pageSetup fitToHeight="1" fitToWidth="1"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Sheet10">
    <tabColor indexed="26"/>
    <pageSetUpPr fitToPage="1"/>
  </sheetPr>
  <dimension ref="A1:AQ40"/>
  <sheetViews>
    <sheetView showGridLines="0" zoomScale="75" zoomScaleNormal="75" zoomScalePageLayoutView="0" workbookViewId="0" topLeftCell="A1">
      <pane xSplit="3" ySplit="3" topLeftCell="D4" activePane="bottomRight" state="frozen"/>
      <selection pane="topLeft" activeCell="K16" sqref="K16:M16"/>
      <selection pane="topRight" activeCell="K16" sqref="K16:M16"/>
      <selection pane="bottomLeft" activeCell="K16" sqref="K16:M16"/>
      <selection pane="bottomRight" activeCell="A10" sqref="A10"/>
    </sheetView>
  </sheetViews>
  <sheetFormatPr defaultColWidth="9.140625" defaultRowHeight="12.75"/>
  <cols>
    <col min="1" max="1" width="20.7109375" style="0" customWidth="1"/>
    <col min="2" max="2" width="8.421875" style="0" customWidth="1"/>
    <col min="3" max="3" width="8.57421875" style="0" customWidth="1"/>
    <col min="4" max="4" width="9.28125" style="0" customWidth="1"/>
    <col min="5" max="5" width="13.57421875" style="0" customWidth="1"/>
    <col min="6" max="7" width="14.140625" style="0" customWidth="1"/>
    <col min="8" max="8" width="13.57421875" style="0" customWidth="1"/>
    <col min="9" max="9" width="9.421875" style="0" customWidth="1"/>
    <col min="10" max="10" width="10.28125" style="0" customWidth="1"/>
    <col min="11" max="11" width="6.421875" style="0" customWidth="1"/>
    <col min="12" max="12" width="14.28125" style="0" customWidth="1"/>
    <col min="13" max="13" width="8.57421875" style="0" customWidth="1"/>
    <col min="14" max="14" width="13.421875" style="0" customWidth="1"/>
    <col min="15" max="16" width="11.7109375" style="0" customWidth="1"/>
    <col min="17" max="17" width="9.57421875" style="0" customWidth="1"/>
    <col min="18" max="18" width="13.57421875" style="0" customWidth="1"/>
    <col min="19" max="19" width="7.28125" style="0" customWidth="1"/>
    <col min="20" max="20" width="13.57421875" style="0" customWidth="1"/>
    <col min="21" max="21" width="10.28125" style="0" customWidth="1"/>
    <col min="22" max="23" width="13.8515625" style="0" customWidth="1"/>
    <col min="24" max="24" width="14.28125" style="0" customWidth="1"/>
    <col min="25" max="25" width="13.00390625" style="0" customWidth="1"/>
    <col min="27" max="27" width="16.00390625" style="0" customWidth="1"/>
    <col min="28" max="29" width="6.7109375" style="0" customWidth="1"/>
    <col min="30" max="30" width="8.7109375" style="0" customWidth="1"/>
    <col min="31" max="31" width="10.57421875" style="0" customWidth="1"/>
    <col min="32" max="32" width="9.8515625" style="0" customWidth="1"/>
    <col min="33" max="33" width="10.140625" style="0" customWidth="1"/>
    <col min="34" max="34" width="10.57421875" style="0" customWidth="1"/>
    <col min="35" max="35" width="9.8515625" style="0" customWidth="1"/>
    <col min="36" max="36" width="10.140625" style="0" customWidth="1"/>
    <col min="37" max="37" width="10.57421875" style="0" customWidth="1"/>
    <col min="38" max="38" width="9.8515625" style="0" customWidth="1"/>
    <col min="39" max="39" width="10.140625" style="0" customWidth="1"/>
    <col min="40" max="40" width="14.00390625" style="0" customWidth="1"/>
    <col min="41" max="41" width="13.8515625" style="0" customWidth="1"/>
    <col min="42" max="42" width="9.00390625" style="0" customWidth="1"/>
    <col min="43" max="43" width="92.28125" style="0" customWidth="1"/>
  </cols>
  <sheetData>
    <row r="1" spans="1:43" s="115" customFormat="1" ht="12.75" customHeight="1" hidden="1">
      <c r="A1" s="116" t="s">
        <v>88</v>
      </c>
      <c r="B1" s="117" t="s">
        <v>88</v>
      </c>
      <c r="C1" s="117" t="s">
        <v>88</v>
      </c>
      <c r="D1" s="117" t="s">
        <v>88</v>
      </c>
      <c r="E1" s="117" t="s">
        <v>88</v>
      </c>
      <c r="F1" s="117" t="s">
        <v>88</v>
      </c>
      <c r="G1" s="117" t="s">
        <v>88</v>
      </c>
      <c r="H1" s="117" t="s">
        <v>88</v>
      </c>
      <c r="I1" s="117" t="s">
        <v>88</v>
      </c>
      <c r="J1" s="88" t="s">
        <v>132</v>
      </c>
      <c r="K1" s="88" t="s">
        <v>132</v>
      </c>
      <c r="L1" s="118" t="s">
        <v>117</v>
      </c>
      <c r="M1" s="121" t="s">
        <v>132</v>
      </c>
      <c r="N1" s="121" t="s">
        <v>132</v>
      </c>
      <c r="O1" s="121" t="s">
        <v>132</v>
      </c>
      <c r="P1" s="121" t="s">
        <v>132</v>
      </c>
      <c r="Q1" s="121" t="s">
        <v>132</v>
      </c>
      <c r="R1" s="121" t="s">
        <v>132</v>
      </c>
      <c r="S1" s="121" t="s">
        <v>132</v>
      </c>
      <c r="T1" s="121" t="s">
        <v>132</v>
      </c>
      <c r="U1" s="121" t="s">
        <v>132</v>
      </c>
      <c r="V1" s="121" t="s">
        <v>132</v>
      </c>
      <c r="W1" s="121" t="s">
        <v>132</v>
      </c>
      <c r="X1" s="118" t="s">
        <v>117</v>
      </c>
      <c r="Y1" s="88" t="s">
        <v>132</v>
      </c>
      <c r="Z1" s="121" t="s">
        <v>132</v>
      </c>
      <c r="AA1" s="88" t="s">
        <v>132</v>
      </c>
      <c r="AB1" s="121" t="s">
        <v>132</v>
      </c>
      <c r="AC1" s="88" t="s">
        <v>132</v>
      </c>
      <c r="AD1" s="118" t="s">
        <v>117</v>
      </c>
      <c r="AE1" s="121" t="s">
        <v>132</v>
      </c>
      <c r="AF1" s="88" t="s">
        <v>132</v>
      </c>
      <c r="AG1" s="121" t="s">
        <v>132</v>
      </c>
      <c r="AH1" s="121" t="s">
        <v>132</v>
      </c>
      <c r="AI1" s="88" t="s">
        <v>132</v>
      </c>
      <c r="AJ1" s="121" t="s">
        <v>132</v>
      </c>
      <c r="AK1" s="121" t="s">
        <v>132</v>
      </c>
      <c r="AL1" s="88" t="s">
        <v>132</v>
      </c>
      <c r="AM1" s="121" t="s">
        <v>132</v>
      </c>
      <c r="AN1" s="121" t="s">
        <v>132</v>
      </c>
      <c r="AO1" s="121" t="s">
        <v>132</v>
      </c>
      <c r="AP1" s="117" t="s">
        <v>88</v>
      </c>
      <c r="AQ1" s="88" t="s">
        <v>126</v>
      </c>
    </row>
    <row r="2" spans="1:43" s="104" customFormat="1" ht="12.75" customHeight="1" hidden="1" thickBot="1">
      <c r="A2" s="123" t="s">
        <v>89</v>
      </c>
      <c r="B2" s="122" t="s">
        <v>97</v>
      </c>
      <c r="C2" s="122" t="s">
        <v>253</v>
      </c>
      <c r="D2" s="122" t="s">
        <v>100</v>
      </c>
      <c r="E2" s="122" t="s">
        <v>90</v>
      </c>
      <c r="F2" s="122" t="s">
        <v>90</v>
      </c>
      <c r="G2" s="122" t="s">
        <v>90</v>
      </c>
      <c r="H2" s="122" t="s">
        <v>116</v>
      </c>
      <c r="I2" s="122" t="s">
        <v>241</v>
      </c>
      <c r="J2" s="86" t="s">
        <v>135</v>
      </c>
      <c r="K2" s="86" t="s">
        <v>134</v>
      </c>
      <c r="L2" s="122" t="s">
        <v>120</v>
      </c>
      <c r="M2" s="86" t="s">
        <v>135</v>
      </c>
      <c r="N2" s="86" t="s">
        <v>134</v>
      </c>
      <c r="O2" s="86" t="s">
        <v>135</v>
      </c>
      <c r="P2" s="86" t="s">
        <v>135</v>
      </c>
      <c r="Q2" s="86" t="s">
        <v>135</v>
      </c>
      <c r="R2" s="86" t="s">
        <v>134</v>
      </c>
      <c r="S2" s="86" t="s">
        <v>135</v>
      </c>
      <c r="T2" s="86" t="s">
        <v>134</v>
      </c>
      <c r="U2" s="86" t="s">
        <v>135</v>
      </c>
      <c r="V2" s="86" t="s">
        <v>134</v>
      </c>
      <c r="W2" s="86" t="s">
        <v>134</v>
      </c>
      <c r="X2" s="122" t="s">
        <v>120</v>
      </c>
      <c r="Y2" s="86" t="s">
        <v>134</v>
      </c>
      <c r="Z2" s="86" t="s">
        <v>134</v>
      </c>
      <c r="AA2" s="86" t="s">
        <v>134</v>
      </c>
      <c r="AB2" s="86" t="s">
        <v>135</v>
      </c>
      <c r="AC2" s="86" t="s">
        <v>134</v>
      </c>
      <c r="AD2" s="122" t="s">
        <v>695</v>
      </c>
      <c r="AE2" s="86" t="s">
        <v>135</v>
      </c>
      <c r="AF2" s="86" t="s">
        <v>134</v>
      </c>
      <c r="AG2" s="86" t="s">
        <v>135</v>
      </c>
      <c r="AH2" s="86" t="s">
        <v>135</v>
      </c>
      <c r="AI2" s="86" t="s">
        <v>134</v>
      </c>
      <c r="AJ2" s="86" t="s">
        <v>135</v>
      </c>
      <c r="AK2" s="86" t="s">
        <v>135</v>
      </c>
      <c r="AL2" s="86" t="s">
        <v>134</v>
      </c>
      <c r="AM2" s="86" t="s">
        <v>135</v>
      </c>
      <c r="AN2" s="86" t="s">
        <v>135</v>
      </c>
      <c r="AO2" s="86" t="s">
        <v>134</v>
      </c>
      <c r="AP2" s="122" t="s">
        <v>103</v>
      </c>
      <c r="AQ2" s="85" t="s">
        <v>129</v>
      </c>
    </row>
    <row r="3" spans="1:43" ht="54" customHeight="1" thickBot="1">
      <c r="A3" s="192" t="s">
        <v>329</v>
      </c>
      <c r="B3" s="193" t="s">
        <v>68</v>
      </c>
      <c r="C3" s="194" t="s">
        <v>337</v>
      </c>
      <c r="D3" s="196" t="s">
        <v>58</v>
      </c>
      <c r="E3" s="197" t="s">
        <v>342</v>
      </c>
      <c r="F3" s="212" t="s">
        <v>578</v>
      </c>
      <c r="G3" s="212" t="s">
        <v>579</v>
      </c>
      <c r="H3" s="197" t="s">
        <v>346</v>
      </c>
      <c r="I3" s="197" t="s">
        <v>347</v>
      </c>
      <c r="J3" s="212" t="s">
        <v>306</v>
      </c>
      <c r="K3" s="212" t="s">
        <v>311</v>
      </c>
      <c r="L3" s="198" t="s">
        <v>340</v>
      </c>
      <c r="M3" s="198" t="s">
        <v>310</v>
      </c>
      <c r="N3" s="199" t="s">
        <v>395</v>
      </c>
      <c r="O3" s="198" t="s">
        <v>308</v>
      </c>
      <c r="P3" s="199" t="s">
        <v>307</v>
      </c>
      <c r="Q3" s="199" t="s">
        <v>309</v>
      </c>
      <c r="R3" s="199" t="s">
        <v>396</v>
      </c>
      <c r="S3" s="199" t="s">
        <v>332</v>
      </c>
      <c r="T3" s="199" t="s">
        <v>403</v>
      </c>
      <c r="U3" s="199" t="s">
        <v>333</v>
      </c>
      <c r="V3" s="199" t="s">
        <v>408</v>
      </c>
      <c r="W3" s="200" t="s">
        <v>339</v>
      </c>
      <c r="X3" s="201" t="s">
        <v>340</v>
      </c>
      <c r="Y3" s="202" t="s">
        <v>338</v>
      </c>
      <c r="Z3" s="201" t="s">
        <v>312</v>
      </c>
      <c r="AA3" s="201" t="s">
        <v>313</v>
      </c>
      <c r="AB3" s="201" t="s">
        <v>2</v>
      </c>
      <c r="AC3" s="201" t="s">
        <v>156</v>
      </c>
      <c r="AD3" s="449" t="s">
        <v>694</v>
      </c>
      <c r="AE3" s="201" t="s">
        <v>315</v>
      </c>
      <c r="AF3" s="202" t="s">
        <v>319</v>
      </c>
      <c r="AG3" s="201" t="s">
        <v>314</v>
      </c>
      <c r="AH3" s="201" t="s">
        <v>316</v>
      </c>
      <c r="AI3" s="201" t="s">
        <v>319</v>
      </c>
      <c r="AJ3" s="201" t="s">
        <v>314</v>
      </c>
      <c r="AK3" s="202" t="s">
        <v>317</v>
      </c>
      <c r="AL3" s="201" t="s">
        <v>319</v>
      </c>
      <c r="AM3" s="201" t="s">
        <v>314</v>
      </c>
      <c r="AN3" s="461" t="s">
        <v>318</v>
      </c>
      <c r="AO3" s="462" t="s">
        <v>341</v>
      </c>
      <c r="AP3" s="195" t="s">
        <v>67</v>
      </c>
      <c r="AQ3" s="203" t="s">
        <v>65</v>
      </c>
    </row>
    <row r="4" spans="1:43" ht="13.5" thickBot="1">
      <c r="A4" s="352">
        <f>IF(D4="","",CONCATENATE(Header!C16,"QC01"))</f>
      </c>
      <c r="B4" s="353" t="s">
        <v>138</v>
      </c>
      <c r="C4" s="353">
        <v>1</v>
      </c>
      <c r="D4" s="295"/>
      <c r="E4" s="296"/>
      <c r="F4" s="471"/>
      <c r="G4" s="296"/>
      <c r="H4" s="296"/>
      <c r="I4" s="354">
        <f>IF(A4&lt;&gt;"",Header!K7,"")</f>
      </c>
      <c r="J4" s="298"/>
      <c r="K4" s="355">
        <f>IF(A4&lt;&gt;"",Header!K7,"")</f>
      </c>
      <c r="L4" s="300"/>
      <c r="M4" s="300"/>
      <c r="N4" s="300"/>
      <c r="O4" s="300"/>
      <c r="P4" s="300"/>
      <c r="Q4" s="356">
        <f>O4-P4</f>
        <v>0</v>
      </c>
      <c r="R4" s="300"/>
      <c r="S4" s="300"/>
      <c r="T4" s="300"/>
      <c r="U4" s="300"/>
      <c r="V4" s="300"/>
      <c r="W4" s="357"/>
      <c r="X4" s="500"/>
      <c r="Y4" s="300"/>
      <c r="Z4" s="337"/>
      <c r="AA4" s="296"/>
      <c r="AB4" s="296"/>
      <c r="AC4" s="296"/>
      <c r="AD4" s="295"/>
      <c r="AE4" s="296"/>
      <c r="AF4" s="296"/>
      <c r="AG4" s="358">
        <f>IF(Z4="4x8",ROUND(AE4/12.56,0),ROUND(AE4/28.26,0))</f>
        <v>0</v>
      </c>
      <c r="AH4" s="296"/>
      <c r="AI4" s="296"/>
      <c r="AJ4" s="358">
        <f>IF(Z4="4x8",ROUND(AH4/12.56,0),ROUND(AH4/28.26,0))</f>
        <v>0</v>
      </c>
      <c r="AK4" s="296"/>
      <c r="AL4" s="296"/>
      <c r="AM4" s="358">
        <f>IF(Z4="4x8",ROUND(AK4/12.56,0),ROUND(AK4/28.26,0))</f>
        <v>0</v>
      </c>
      <c r="AN4" s="455">
        <f>IF(Z4="4x8",ROUND((AG4+AJ4+AM4)/3,0),ROUND((AG4+AJ4)/2,0))</f>
        <v>0</v>
      </c>
      <c r="AO4" s="339"/>
      <c r="AP4" s="340"/>
      <c r="AQ4" s="451"/>
    </row>
    <row r="5" spans="1:43" ht="12.75">
      <c r="A5" s="359">
        <f>IF(D5="","",CONCATENATE(Header!C16,"QC02"))</f>
      </c>
      <c r="B5" s="360" t="s">
        <v>138</v>
      </c>
      <c r="C5" s="360">
        <v>2</v>
      </c>
      <c r="D5" s="308"/>
      <c r="E5" s="343"/>
      <c r="F5" s="343"/>
      <c r="G5" s="343"/>
      <c r="H5" s="309"/>
      <c r="I5" s="361">
        <f>IF(A5&lt;&gt;"",Header!K7,"")</f>
      </c>
      <c r="J5" s="311"/>
      <c r="K5" s="362">
        <f>IF(A5&lt;&gt;"",Header!K7,"")</f>
      </c>
      <c r="L5" s="300"/>
      <c r="M5" s="205"/>
      <c r="N5" s="205"/>
      <c r="O5" s="205"/>
      <c r="P5" s="205"/>
      <c r="Q5" s="363">
        <f>O5-P5</f>
        <v>0</v>
      </c>
      <c r="R5" s="205"/>
      <c r="S5" s="205"/>
      <c r="T5" s="205"/>
      <c r="U5" s="205"/>
      <c r="V5" s="205"/>
      <c r="W5" s="364"/>
      <c r="X5" s="204"/>
      <c r="Y5" s="205"/>
      <c r="Z5" s="344"/>
      <c r="AA5" s="309"/>
      <c r="AB5" s="309"/>
      <c r="AC5" s="309"/>
      <c r="AD5" s="308"/>
      <c r="AE5" s="309"/>
      <c r="AF5" s="309"/>
      <c r="AG5" s="365">
        <f>IF(Z5="4x8",ROUND(AE5/12.56,0),ROUND(AE5/28.26,0))</f>
        <v>0</v>
      </c>
      <c r="AH5" s="309"/>
      <c r="AI5" s="309"/>
      <c r="AJ5" s="365">
        <f>IF(Z5="4x8",ROUND(AH5/12.56,0),ROUND(AH5/28.26,0))</f>
        <v>0</v>
      </c>
      <c r="AK5" s="309"/>
      <c r="AL5" s="309"/>
      <c r="AM5" s="365">
        <f>IF(Z5="4x8",ROUND(AK5/12.56,0),ROUND(AK5/28.26,0))</f>
        <v>0</v>
      </c>
      <c r="AN5" s="456">
        <f>IF(Z5="4x8",ROUND((AG5+AJ5+AM5)/3,0),ROUND((AG5+AJ5)/2,0))</f>
        <v>0</v>
      </c>
      <c r="AO5" s="346"/>
      <c r="AP5" s="317"/>
      <c r="AQ5" s="452"/>
    </row>
    <row r="6" spans="1:43" ht="12.75">
      <c r="A6" s="359">
        <f>IF(D6="","",CONCATENATE(Header!C16,"QC03"))</f>
      </c>
      <c r="B6" s="360" t="s">
        <v>138</v>
      </c>
      <c r="C6" s="360">
        <v>3</v>
      </c>
      <c r="D6" s="308"/>
      <c r="E6" s="309"/>
      <c r="F6" s="309"/>
      <c r="G6" s="309"/>
      <c r="H6" s="309"/>
      <c r="I6" s="361">
        <f>IF(A6&lt;&gt;"",Header!K7,"")</f>
      </c>
      <c r="J6" s="311"/>
      <c r="K6" s="362">
        <f>IF(A6&lt;&gt;"",Header!K7,"")</f>
      </c>
      <c r="L6" s="205"/>
      <c r="M6" s="205"/>
      <c r="N6" s="205"/>
      <c r="O6" s="205"/>
      <c r="P6" s="205"/>
      <c r="Q6" s="363">
        <f>O6-P6</f>
        <v>0</v>
      </c>
      <c r="R6" s="205"/>
      <c r="S6" s="205"/>
      <c r="T6" s="205"/>
      <c r="U6" s="205"/>
      <c r="V6" s="205"/>
      <c r="W6" s="364"/>
      <c r="X6" s="205"/>
      <c r="Y6" s="205"/>
      <c r="Z6" s="344"/>
      <c r="AA6" s="309"/>
      <c r="AB6" s="309"/>
      <c r="AC6" s="309"/>
      <c r="AD6" s="308"/>
      <c r="AE6" s="309"/>
      <c r="AF6" s="309"/>
      <c r="AG6" s="365">
        <f>IF(Z6="4x8",ROUND(AE6/12.56,0),ROUND(AE6/28.26,0))</f>
        <v>0</v>
      </c>
      <c r="AH6" s="309"/>
      <c r="AI6" s="309"/>
      <c r="AJ6" s="365">
        <f>IF(Z6="4x8",ROUND(AH6/12.56,0),ROUND(AH6/28.26,0))</f>
        <v>0</v>
      </c>
      <c r="AK6" s="309"/>
      <c r="AL6" s="309"/>
      <c r="AM6" s="365">
        <f>IF(Z6="4x8",ROUND(AK6/12.56,0),ROUND(AK6/28.26,0))</f>
        <v>0</v>
      </c>
      <c r="AN6" s="456">
        <f>IF(Z6="4x8",ROUND((AG6+AJ6+AM6)/3,0),ROUND((AG6+AJ6)/2,0))</f>
        <v>0</v>
      </c>
      <c r="AO6" s="346"/>
      <c r="AP6" s="317"/>
      <c r="AQ6" s="452"/>
    </row>
    <row r="7" spans="1:43" ht="13.5" thickBot="1">
      <c r="A7" s="366">
        <f>IF(D7="","",CONCATENATE(Header!C16,"QC04"))</f>
      </c>
      <c r="B7" s="367" t="s">
        <v>138</v>
      </c>
      <c r="C7" s="367">
        <v>4</v>
      </c>
      <c r="D7" s="368"/>
      <c r="E7" s="369"/>
      <c r="F7" s="369"/>
      <c r="G7" s="369"/>
      <c r="H7" s="369"/>
      <c r="I7" s="370">
        <f>IF(A7&lt;&gt;"",Header!K7,"")</f>
      </c>
      <c r="J7" s="371"/>
      <c r="K7" s="372">
        <f>IF(A7&lt;&gt;"",Header!K7,"")</f>
      </c>
      <c r="L7" s="373"/>
      <c r="M7" s="373"/>
      <c r="N7" s="373"/>
      <c r="O7" s="373"/>
      <c r="P7" s="373"/>
      <c r="Q7" s="374">
        <f>O7-P7</f>
        <v>0</v>
      </c>
      <c r="R7" s="373"/>
      <c r="S7" s="373"/>
      <c r="T7" s="373"/>
      <c r="U7" s="373"/>
      <c r="V7" s="373"/>
      <c r="W7" s="375"/>
      <c r="X7" s="373"/>
      <c r="Y7" s="325"/>
      <c r="Z7" s="349"/>
      <c r="AA7" s="321"/>
      <c r="AB7" s="321"/>
      <c r="AC7" s="321"/>
      <c r="AD7" s="320"/>
      <c r="AE7" s="321"/>
      <c r="AF7" s="321"/>
      <c r="AG7" s="376">
        <f>IF(Z7="4x8",ROUND(AE7/12.56,0),ROUND(AE7/28.26,0))</f>
        <v>0</v>
      </c>
      <c r="AH7" s="321"/>
      <c r="AI7" s="321"/>
      <c r="AJ7" s="376">
        <f>IF(Z7="4x8",ROUND(AH7/12.56,0),ROUND(AH7/28.26,0))</f>
        <v>0</v>
      </c>
      <c r="AK7" s="321"/>
      <c r="AL7" s="321"/>
      <c r="AM7" s="376">
        <f>IF(Z7="4x8",ROUND(AK7/12.56,0),ROUND(AK7/28.26,0))</f>
        <v>0</v>
      </c>
      <c r="AN7" s="457">
        <f>IF(Z7="4x8",ROUND((AG7+AJ7+AM7)/3,0),ROUND((AG7+AJ7)/2,0))</f>
        <v>0</v>
      </c>
      <c r="AO7" s="458"/>
      <c r="AP7" s="459"/>
      <c r="AQ7" s="453"/>
    </row>
    <row r="8" spans="1:43" ht="13.5" thickBot="1">
      <c r="A8" s="377">
        <f>IF(D8="","",CONCATENATE(Header!C16,"QA01"))</f>
      </c>
      <c r="B8" s="378" t="s">
        <v>177</v>
      </c>
      <c r="C8" s="379"/>
      <c r="D8" s="380"/>
      <c r="E8" s="381"/>
      <c r="F8" s="381"/>
      <c r="G8" s="381"/>
      <c r="H8" s="381"/>
      <c r="I8" s="382">
        <f>IF(A8&lt;&gt;"",Header!K7,"")</f>
      </c>
      <c r="J8" s="383"/>
      <c r="K8" s="384">
        <f>IF(A8&lt;&gt;"",Header!K7,"")</f>
      </c>
      <c r="L8" s="385"/>
      <c r="M8" s="385"/>
      <c r="N8" s="385"/>
      <c r="O8" s="385"/>
      <c r="P8" s="385"/>
      <c r="Q8" s="386">
        <f>O8-P8</f>
        <v>0</v>
      </c>
      <c r="R8" s="385"/>
      <c r="S8" s="385"/>
      <c r="T8" s="385"/>
      <c r="U8" s="385"/>
      <c r="V8" s="385"/>
      <c r="W8" s="476"/>
      <c r="X8" s="475"/>
      <c r="Y8" s="387"/>
      <c r="Z8" s="388"/>
      <c r="AA8" s="389"/>
      <c r="AB8" s="389"/>
      <c r="AC8" s="389"/>
      <c r="AD8" s="450"/>
      <c r="AE8" s="389"/>
      <c r="AF8" s="389"/>
      <c r="AG8" s="376">
        <f>IF(Z8="4x8",ROUND(AE8/12.56,0),ROUND(AE8/28.26,0))</f>
        <v>0</v>
      </c>
      <c r="AH8" s="389"/>
      <c r="AI8" s="389"/>
      <c r="AJ8" s="376">
        <f>IF(Z8="4x8",ROUND(AH8/12.56,0),ROUND(AH8/28.26,0))</f>
        <v>0</v>
      </c>
      <c r="AK8" s="389"/>
      <c r="AL8" s="389"/>
      <c r="AM8" s="376">
        <f>IF(Z8="4x8",ROUND(AK8/12.56,0),ROUND(AK8/28.26,0))</f>
        <v>0</v>
      </c>
      <c r="AN8" s="457">
        <f>IF(Z8="4x8",ROUND((AG8+AJ8+AM8)/3,0),ROUND((AG8+AJ8)/2,0))</f>
        <v>0</v>
      </c>
      <c r="AO8" s="460"/>
      <c r="AP8" s="478">
        <f>IF(ISERROR(H26),"",H26)</f>
      </c>
      <c r="AQ8" s="454"/>
    </row>
    <row r="12" spans="1:2" ht="12.75">
      <c r="A12" s="82" t="s">
        <v>20</v>
      </c>
      <c r="B12" s="480"/>
    </row>
    <row r="13" spans="1:2" ht="12.75">
      <c r="A13" s="82" t="s">
        <v>21</v>
      </c>
      <c r="B13" s="72"/>
    </row>
    <row r="14" spans="1:2" ht="12.75">
      <c r="A14" s="68" t="s">
        <v>72</v>
      </c>
      <c r="B14" s="101"/>
    </row>
    <row r="16" ht="12.75" customHeight="1"/>
    <row r="17" spans="1:3" ht="13.5" hidden="1" thickBot="1">
      <c r="A17" s="179">
        <f>COUNTA(D4:D7)</f>
        <v>0</v>
      </c>
      <c r="B17" s="177" t="s">
        <v>367</v>
      </c>
      <c r="C17" s="178"/>
    </row>
    <row r="18" spans="1:2" ht="12.75" hidden="1">
      <c r="A18" t="s">
        <v>702</v>
      </c>
      <c r="B18">
        <f>'QC-QA_Acpt'!C8</f>
        <v>0</v>
      </c>
    </row>
    <row r="19" spans="2:5" ht="12.75" hidden="1">
      <c r="B19" s="189" t="s">
        <v>138</v>
      </c>
      <c r="C19" s="189" t="s">
        <v>706</v>
      </c>
      <c r="D19" s="189" t="s">
        <v>707</v>
      </c>
      <c r="E19" s="189" t="s">
        <v>177</v>
      </c>
    </row>
    <row r="20" spans="1:6" ht="12.75" hidden="1">
      <c r="A20" t="s">
        <v>703</v>
      </c>
      <c r="B20" s="189" t="e">
        <f>VLOOKUP(B18,C4:Q7,15,FALSE)</f>
        <v>#N/A</v>
      </c>
      <c r="C20" s="189" t="e">
        <f>B20-0.75</f>
        <v>#N/A</v>
      </c>
      <c r="D20" s="189" t="e">
        <f>B20+0.75</f>
        <v>#N/A</v>
      </c>
      <c r="E20">
        <f>Q8</f>
        <v>0</v>
      </c>
      <c r="F20" t="e">
        <f>IF(OR(E20&lt;C20,E20&gt;D20),"FAIL","COMP")</f>
        <v>#N/A</v>
      </c>
    </row>
    <row r="21" spans="1:6" ht="12.75" hidden="1">
      <c r="A21" t="s">
        <v>704</v>
      </c>
      <c r="B21" s="189" t="e">
        <f>VLOOKUP(B18,C4:AN7,38,FALSE)</f>
        <v>#N/A</v>
      </c>
      <c r="C21" s="189" t="e">
        <f>B21-0.15*B21</f>
        <v>#N/A</v>
      </c>
      <c r="D21" s="189" t="e">
        <f>B21+0.15*B21</f>
        <v>#N/A</v>
      </c>
      <c r="E21" s="477">
        <f>AN8</f>
        <v>0</v>
      </c>
      <c r="F21" t="e">
        <f>IF(OR(E21&lt;C21,E21&gt;D21),"FAIL","COMP")</f>
        <v>#N/A</v>
      </c>
    </row>
    <row r="22" spans="1:6" ht="12.75" hidden="1">
      <c r="A22" t="s">
        <v>705</v>
      </c>
      <c r="B22" s="189" t="e">
        <f>VLOOKUP(B18,C4:U7,19,FALSE)</f>
        <v>#N/A</v>
      </c>
      <c r="C22" s="189" t="e">
        <f>B22-3</f>
        <v>#N/A</v>
      </c>
      <c r="D22" s="189" t="e">
        <f>B22+3</f>
        <v>#N/A</v>
      </c>
      <c r="E22">
        <f>U8</f>
        <v>0</v>
      </c>
      <c r="F22" t="e">
        <f>IF(OR(E22&lt;C22,E22&gt;D22),"FAIL","COMP")</f>
        <v>#N/A</v>
      </c>
    </row>
    <row r="23" spans="2:4" ht="12.75" hidden="1">
      <c r="B23" s="189"/>
      <c r="C23" s="189"/>
      <c r="D23" s="189"/>
    </row>
    <row r="24" spans="1:9" ht="12.75" hidden="1">
      <c r="A24" t="s">
        <v>710</v>
      </c>
      <c r="B24" s="189">
        <f>Header!C9</f>
        <v>41295</v>
      </c>
      <c r="C24" s="189" t="s">
        <v>712</v>
      </c>
      <c r="D24" t="e">
        <f>VLOOKUP(B18,C4:M7,11,FALSE)</f>
        <v>#N/A</v>
      </c>
      <c r="E24" s="189" t="e">
        <f>VLOOKUP(B24,B26:F40,4,FALSE)</f>
        <v>#N/A</v>
      </c>
      <c r="F24" s="189" t="e">
        <f>VLOOKUP(B24,B26:F40,5,FALSE)</f>
        <v>#N/A</v>
      </c>
      <c r="G24" t="s">
        <v>713</v>
      </c>
      <c r="H24" s="64">
        <f>M8</f>
        <v>0</v>
      </c>
      <c r="I24" t="e">
        <f>IF(OR(H24&lt;E24,H24&gt;F24),"FAIL","COMP")</f>
        <v>#N/A</v>
      </c>
    </row>
    <row r="25" spans="1:6" ht="12.75" hidden="1">
      <c r="A25" t="s">
        <v>708</v>
      </c>
      <c r="B25" s="189" t="s">
        <v>323</v>
      </c>
      <c r="C25" s="189" t="s">
        <v>709</v>
      </c>
      <c r="D25" t="s">
        <v>711</v>
      </c>
      <c r="E25" s="189" t="s">
        <v>706</v>
      </c>
      <c r="F25" s="189" t="s">
        <v>707</v>
      </c>
    </row>
    <row r="26" spans="1:8" ht="12.75" hidden="1">
      <c r="A26" t="s">
        <v>606</v>
      </c>
      <c r="B26" s="189">
        <v>41295</v>
      </c>
      <c r="C26" s="189">
        <v>3</v>
      </c>
      <c r="D26">
        <f>0.25*C26</f>
        <v>0.75</v>
      </c>
      <c r="E26" s="189" t="e">
        <f>$D$24-D26</f>
        <v>#N/A</v>
      </c>
      <c r="F26" s="189" t="e">
        <f>$D$24+D26</f>
        <v>#N/A</v>
      </c>
      <c r="G26" t="s">
        <v>714</v>
      </c>
      <c r="H26" t="e">
        <f>IF(OR(F20="FAIL",F21="FAIL",F22="FAIL",I24="FAIL"),"FAIL","COMP")</f>
        <v>#N/A</v>
      </c>
    </row>
    <row r="27" spans="1:6" ht="12.75" hidden="1">
      <c r="A27" t="s">
        <v>3</v>
      </c>
      <c r="B27" s="189"/>
      <c r="C27" s="189">
        <v>4</v>
      </c>
      <c r="D27">
        <f aca="true" t="shared" si="0" ref="D27:D40">0.25*C27</f>
        <v>1</v>
      </c>
      <c r="E27" s="189" t="e">
        <f aca="true" t="shared" si="1" ref="E27:E40">$D$24-D27</f>
        <v>#N/A</v>
      </c>
      <c r="F27" s="189" t="e">
        <f aca="true" t="shared" si="2" ref="F27:F40">$D$24+D27</f>
        <v>#N/A</v>
      </c>
    </row>
    <row r="28" spans="1:6" ht="12.75" hidden="1">
      <c r="A28" t="s">
        <v>4</v>
      </c>
      <c r="B28" s="189"/>
      <c r="C28" s="189">
        <v>7</v>
      </c>
      <c r="D28">
        <f t="shared" si="0"/>
        <v>1.75</v>
      </c>
      <c r="E28" s="189" t="e">
        <f t="shared" si="1"/>
        <v>#N/A</v>
      </c>
      <c r="F28" s="189" t="e">
        <f t="shared" si="2"/>
        <v>#N/A</v>
      </c>
    </row>
    <row r="29" spans="1:6" ht="12.75" hidden="1">
      <c r="A29" t="s">
        <v>5</v>
      </c>
      <c r="B29" s="189"/>
      <c r="C29" s="189">
        <v>6</v>
      </c>
      <c r="D29">
        <f t="shared" si="0"/>
        <v>1.5</v>
      </c>
      <c r="E29" s="189" t="e">
        <f t="shared" si="1"/>
        <v>#N/A</v>
      </c>
      <c r="F29" s="189" t="e">
        <f t="shared" si="2"/>
        <v>#N/A</v>
      </c>
    </row>
    <row r="30" spans="1:6" ht="12.75" hidden="1">
      <c r="A30" t="s">
        <v>6</v>
      </c>
      <c r="B30" s="189"/>
      <c r="C30" s="189">
        <v>6</v>
      </c>
      <c r="D30">
        <f t="shared" si="0"/>
        <v>1.5</v>
      </c>
      <c r="E30" s="189" t="e">
        <f t="shared" si="1"/>
        <v>#N/A</v>
      </c>
      <c r="F30" s="189" t="e">
        <f t="shared" si="2"/>
        <v>#N/A</v>
      </c>
    </row>
    <row r="31" spans="1:6" ht="12.75" hidden="1">
      <c r="A31" t="s">
        <v>7</v>
      </c>
      <c r="B31" s="189"/>
      <c r="C31" s="189">
        <v>7</v>
      </c>
      <c r="D31">
        <f t="shared" si="0"/>
        <v>1.75</v>
      </c>
      <c r="E31" s="189" t="e">
        <f t="shared" si="1"/>
        <v>#N/A</v>
      </c>
      <c r="F31" s="189" t="e">
        <f t="shared" si="2"/>
        <v>#N/A</v>
      </c>
    </row>
    <row r="32" spans="1:6" ht="12.75" hidden="1">
      <c r="A32" t="s">
        <v>8</v>
      </c>
      <c r="B32" s="189"/>
      <c r="C32" s="189">
        <v>7</v>
      </c>
      <c r="D32">
        <f t="shared" si="0"/>
        <v>1.75</v>
      </c>
      <c r="E32" s="189" t="e">
        <f t="shared" si="1"/>
        <v>#N/A</v>
      </c>
      <c r="F32" s="189" t="e">
        <f t="shared" si="2"/>
        <v>#N/A</v>
      </c>
    </row>
    <row r="33" spans="1:6" ht="12.75" hidden="1">
      <c r="A33" t="s">
        <v>9</v>
      </c>
      <c r="B33" s="189"/>
      <c r="C33" s="189">
        <v>5</v>
      </c>
      <c r="D33">
        <f t="shared" si="0"/>
        <v>1.25</v>
      </c>
      <c r="E33" s="189" t="e">
        <f t="shared" si="1"/>
        <v>#N/A</v>
      </c>
      <c r="F33" s="189" t="e">
        <f t="shared" si="2"/>
        <v>#N/A</v>
      </c>
    </row>
    <row r="34" spans="1:6" ht="12.75" hidden="1">
      <c r="A34" t="s">
        <v>10</v>
      </c>
      <c r="B34" s="189"/>
      <c r="C34" s="189">
        <v>8</v>
      </c>
      <c r="D34">
        <f t="shared" si="0"/>
        <v>2</v>
      </c>
      <c r="E34" s="189" t="e">
        <f t="shared" si="1"/>
        <v>#N/A</v>
      </c>
      <c r="F34" s="189" t="e">
        <f t="shared" si="2"/>
        <v>#N/A</v>
      </c>
    </row>
    <row r="35" spans="1:6" ht="12.75" hidden="1">
      <c r="A35" t="s">
        <v>11</v>
      </c>
      <c r="B35" s="189"/>
      <c r="C35" s="189">
        <v>8</v>
      </c>
      <c r="D35">
        <f t="shared" si="0"/>
        <v>2</v>
      </c>
      <c r="E35" s="189" t="e">
        <f t="shared" si="1"/>
        <v>#N/A</v>
      </c>
      <c r="F35" s="189" t="e">
        <f t="shared" si="2"/>
        <v>#N/A</v>
      </c>
    </row>
    <row r="36" spans="1:6" ht="12.75" hidden="1">
      <c r="A36" t="s">
        <v>12</v>
      </c>
      <c r="B36" s="189"/>
      <c r="C36" s="189">
        <v>7</v>
      </c>
      <c r="D36">
        <f t="shared" si="0"/>
        <v>1.75</v>
      </c>
      <c r="E36" s="189" t="e">
        <f t="shared" si="1"/>
        <v>#N/A</v>
      </c>
      <c r="F36" s="189" t="e">
        <f t="shared" si="2"/>
        <v>#N/A</v>
      </c>
    </row>
    <row r="37" spans="1:6" ht="12.75" hidden="1">
      <c r="A37" t="s">
        <v>13</v>
      </c>
      <c r="B37" s="189"/>
      <c r="C37" s="189">
        <v>7</v>
      </c>
      <c r="D37">
        <f t="shared" si="0"/>
        <v>1.75</v>
      </c>
      <c r="E37" s="189" t="e">
        <f t="shared" si="1"/>
        <v>#N/A</v>
      </c>
      <c r="F37" s="189" t="e">
        <f t="shared" si="2"/>
        <v>#N/A</v>
      </c>
    </row>
    <row r="38" spans="1:6" ht="12.75" hidden="1">
      <c r="A38" t="s">
        <v>14</v>
      </c>
      <c r="B38" s="189"/>
      <c r="C38" s="189">
        <v>7</v>
      </c>
      <c r="D38">
        <f t="shared" si="0"/>
        <v>1.75</v>
      </c>
      <c r="E38" s="189" t="e">
        <f t="shared" si="1"/>
        <v>#N/A</v>
      </c>
      <c r="F38" s="189" t="e">
        <f t="shared" si="2"/>
        <v>#N/A</v>
      </c>
    </row>
    <row r="39" spans="1:6" ht="12.75" hidden="1">
      <c r="A39" t="s">
        <v>15</v>
      </c>
      <c r="B39" s="189"/>
      <c r="C39" s="189">
        <v>7</v>
      </c>
      <c r="D39">
        <f t="shared" si="0"/>
        <v>1.75</v>
      </c>
      <c r="E39" s="189" t="e">
        <f t="shared" si="1"/>
        <v>#N/A</v>
      </c>
      <c r="F39" s="189" t="e">
        <f t="shared" si="2"/>
        <v>#N/A</v>
      </c>
    </row>
    <row r="40" spans="1:6" ht="12.75" hidden="1">
      <c r="A40" t="s">
        <v>16</v>
      </c>
      <c r="B40" s="189"/>
      <c r="C40" s="189">
        <v>7</v>
      </c>
      <c r="D40">
        <f t="shared" si="0"/>
        <v>1.75</v>
      </c>
      <c r="E40" s="189" t="e">
        <f t="shared" si="1"/>
        <v>#N/A</v>
      </c>
      <c r="F40" s="189" t="e">
        <f t="shared" si="2"/>
        <v>#N/A</v>
      </c>
    </row>
  </sheetData>
  <sheetProtection password="CAED" sheet="1" objects="1" scenarios="1"/>
  <conditionalFormatting sqref="Q8">
    <cfRule type="cellIs" priority="1" dxfId="0" operator="notBetween" stopIfTrue="1">
      <formula>$C$20</formula>
      <formula>$D$20</formula>
    </cfRule>
  </conditionalFormatting>
  <conditionalFormatting sqref="AN8">
    <cfRule type="cellIs" priority="2" dxfId="0" operator="notBetween" stopIfTrue="1">
      <formula>$C$21</formula>
      <formula>$D$21</formula>
    </cfRule>
  </conditionalFormatting>
  <conditionalFormatting sqref="U8">
    <cfRule type="cellIs" priority="3" dxfId="0" operator="notBetween" stopIfTrue="1">
      <formula>$C$22</formula>
      <formula>$D$22</formula>
    </cfRule>
  </conditionalFormatting>
  <conditionalFormatting sqref="M8">
    <cfRule type="cellIs" priority="4" dxfId="0" operator="notBetween" stopIfTrue="1">
      <formula>$E$24</formula>
      <formula>$F$24</formula>
    </cfRule>
  </conditionalFormatting>
  <dataValidations count="7">
    <dataValidation type="list" allowBlank="1" showInputMessage="1" showErrorMessage="1" sqref="AP4:AP7">
      <formula1>SMPLSTAT</formula1>
    </dataValidation>
    <dataValidation type="list" allowBlank="1" showInputMessage="1" showErrorMessage="1" sqref="AF4:AF8 AI4:AI8 AL4:AL8">
      <formula1>fracture</formula1>
    </dataValidation>
    <dataValidation type="list" allowBlank="1" showInputMessage="1" showErrorMessage="1" sqref="Z4:Z8">
      <formula1>CylinderSize</formula1>
    </dataValidation>
    <dataValidation type="list" allowBlank="1" showInputMessage="1" showErrorMessage="1" sqref="AC4:AC8">
      <formula1>Age</formula1>
    </dataValidation>
    <dataValidation type="list" allowBlank="1" showInputMessage="1" showErrorMessage="1" sqref="P4:P8">
      <formula1>WhereIsThis</formula1>
    </dataValidation>
    <dataValidation type="textLength" allowBlank="1" showInputMessage="1" showErrorMessage="1" errorTitle="Exceeds Maximum Length" error="Remarks must be between 0 and 255 characters." sqref="AQ4:AQ8">
      <formula1>0</formula1>
      <formula2>255</formula2>
    </dataValidation>
    <dataValidation type="textLength" allowBlank="1" showInputMessage="1" showErrorMessage="1" errorTitle="Length Error" error="Must be between 0 and 10 characters." sqref="F4:G8">
      <formula1>0</formula1>
      <formula2>10</formula2>
    </dataValidation>
  </dataValidations>
  <printOptions/>
  <pageMargins left="0.4" right="0.26" top="1" bottom="1" header="0.5" footer="0.5"/>
  <pageSetup fitToHeight="1" fitToWidth="1" horizontalDpi="600" verticalDpi="600" orientation="landscape" scale="10" r:id="rId1"/>
</worksheet>
</file>

<file path=xl/worksheets/sheet6.xml><?xml version="1.0" encoding="utf-8"?>
<worksheet xmlns="http://schemas.openxmlformats.org/spreadsheetml/2006/main" xmlns:r="http://schemas.openxmlformats.org/officeDocument/2006/relationships">
  <sheetPr codeName="Sheet5">
    <tabColor indexed="18"/>
  </sheetPr>
  <dimension ref="A1:C27"/>
  <sheetViews>
    <sheetView zoomScalePageLayoutView="0" workbookViewId="0" topLeftCell="A19">
      <selection activeCell="C27" sqref="C27"/>
    </sheetView>
  </sheetViews>
  <sheetFormatPr defaultColWidth="9.140625" defaultRowHeight="12.75"/>
  <cols>
    <col min="1" max="1" width="11.00390625" style="463" customWidth="1"/>
    <col min="2" max="2" width="8.421875" style="268" customWidth="1"/>
    <col min="3" max="3" width="80.57421875" style="263" customWidth="1"/>
    <col min="4" max="16384" width="9.140625" style="59" customWidth="1"/>
  </cols>
  <sheetData>
    <row r="1" spans="1:2" ht="12.75">
      <c r="A1" s="464" t="s">
        <v>599</v>
      </c>
      <c r="B1" s="262"/>
    </row>
    <row r="2" spans="1:3" ht="12.75">
      <c r="A2" s="465" t="s">
        <v>601</v>
      </c>
      <c r="B2" s="264" t="s">
        <v>602</v>
      </c>
      <c r="C2" s="265" t="s">
        <v>603</v>
      </c>
    </row>
    <row r="3" spans="1:3" ht="12.75">
      <c r="A3" s="463">
        <v>38846</v>
      </c>
      <c r="B3" s="266" t="s">
        <v>604</v>
      </c>
      <c r="C3" s="267" t="s">
        <v>598</v>
      </c>
    </row>
    <row r="4" spans="1:3" ht="12.75">
      <c r="A4" s="463">
        <v>38847</v>
      </c>
      <c r="B4" s="266" t="s">
        <v>605</v>
      </c>
      <c r="C4" s="263" t="s">
        <v>600</v>
      </c>
    </row>
    <row r="5" spans="1:3" ht="38.25">
      <c r="A5" s="463">
        <v>38856</v>
      </c>
      <c r="B5" s="268" t="s">
        <v>605</v>
      </c>
      <c r="C5" s="269" t="s">
        <v>613</v>
      </c>
    </row>
    <row r="6" spans="1:3" ht="38.25">
      <c r="A6" s="463">
        <v>38860</v>
      </c>
      <c r="B6" s="268" t="s">
        <v>605</v>
      </c>
      <c r="C6" s="269" t="s">
        <v>614</v>
      </c>
    </row>
    <row r="7" spans="1:3" ht="12.75">
      <c r="A7" s="466">
        <v>38861</v>
      </c>
      <c r="B7" s="270" t="s">
        <v>605</v>
      </c>
      <c r="C7" s="159" t="s">
        <v>615</v>
      </c>
    </row>
    <row r="8" spans="1:3" ht="12.75">
      <c r="A8" s="463">
        <v>38863</v>
      </c>
      <c r="B8" s="268" t="s">
        <v>605</v>
      </c>
      <c r="C8" s="263" t="s">
        <v>616</v>
      </c>
    </row>
    <row r="9" spans="1:3" ht="63.75">
      <c r="A9" s="463">
        <v>38873</v>
      </c>
      <c r="B9" s="268" t="s">
        <v>605</v>
      </c>
      <c r="C9" s="269" t="s">
        <v>659</v>
      </c>
    </row>
    <row r="10" spans="1:3" ht="12.75">
      <c r="A10" s="463">
        <v>38874</v>
      </c>
      <c r="B10" s="268" t="s">
        <v>605</v>
      </c>
      <c r="C10" s="269" t="s">
        <v>660</v>
      </c>
    </row>
    <row r="11" spans="1:3" ht="51">
      <c r="A11" s="463">
        <v>38875</v>
      </c>
      <c r="B11" s="268" t="s">
        <v>605</v>
      </c>
      <c r="C11" s="269" t="s">
        <v>682</v>
      </c>
    </row>
    <row r="12" spans="1:3" ht="38.25">
      <c r="A12" s="463">
        <v>38877</v>
      </c>
      <c r="B12" s="268" t="s">
        <v>605</v>
      </c>
      <c r="C12" s="269" t="s">
        <v>684</v>
      </c>
    </row>
    <row r="13" spans="1:3" ht="12.75">
      <c r="A13" s="463">
        <v>38883</v>
      </c>
      <c r="B13" s="268" t="s">
        <v>605</v>
      </c>
      <c r="C13" s="269" t="s">
        <v>685</v>
      </c>
    </row>
    <row r="14" spans="1:3" ht="25.5">
      <c r="A14" s="463">
        <v>38925</v>
      </c>
      <c r="B14" s="268" t="s">
        <v>687</v>
      </c>
      <c r="C14" s="263" t="s">
        <v>688</v>
      </c>
    </row>
    <row r="15" spans="1:3" ht="38.25">
      <c r="A15" s="463">
        <v>38951</v>
      </c>
      <c r="B15" s="268" t="s">
        <v>605</v>
      </c>
      <c r="C15" s="269" t="s">
        <v>690</v>
      </c>
    </row>
    <row r="16" spans="1:3" ht="216.75">
      <c r="A16" s="463">
        <v>38986</v>
      </c>
      <c r="B16" s="470" t="s">
        <v>605</v>
      </c>
      <c r="C16" s="269" t="s">
        <v>700</v>
      </c>
    </row>
    <row r="17" spans="1:3" ht="12.75">
      <c r="A17" s="463">
        <v>38987</v>
      </c>
      <c r="B17" s="470" t="s">
        <v>605</v>
      </c>
      <c r="C17" s="263" t="s">
        <v>701</v>
      </c>
    </row>
    <row r="18" spans="1:3" ht="127.5">
      <c r="A18" s="463">
        <v>38989</v>
      </c>
      <c r="B18" s="268" t="s">
        <v>715</v>
      </c>
      <c r="C18" s="263" t="s">
        <v>716</v>
      </c>
    </row>
    <row r="19" spans="1:3" ht="102">
      <c r="A19" s="463">
        <v>38999</v>
      </c>
      <c r="B19" s="268" t="s">
        <v>605</v>
      </c>
      <c r="C19" s="488" t="s">
        <v>721</v>
      </c>
    </row>
    <row r="20" spans="1:3" ht="25.5">
      <c r="A20" s="463">
        <v>39027</v>
      </c>
      <c r="B20" s="268" t="s">
        <v>605</v>
      </c>
      <c r="C20" s="269" t="s">
        <v>722</v>
      </c>
    </row>
    <row r="21" spans="1:3" ht="12.75">
      <c r="A21" s="463">
        <v>39059</v>
      </c>
      <c r="B21" s="268" t="s">
        <v>724</v>
      </c>
      <c r="C21" s="263" t="s">
        <v>723</v>
      </c>
    </row>
    <row r="22" spans="1:3" ht="25.5">
      <c r="A22" s="463">
        <v>39062</v>
      </c>
      <c r="B22" s="268" t="s">
        <v>605</v>
      </c>
      <c r="C22" s="269" t="s">
        <v>726</v>
      </c>
    </row>
    <row r="23" spans="1:3" ht="51">
      <c r="A23" s="463">
        <v>39064</v>
      </c>
      <c r="B23" s="268" t="s">
        <v>687</v>
      </c>
      <c r="C23" s="495" t="s">
        <v>727</v>
      </c>
    </row>
    <row r="24" spans="1:3" ht="12.75">
      <c r="A24" s="463">
        <v>39085</v>
      </c>
      <c r="B24" s="268" t="s">
        <v>724</v>
      </c>
      <c r="C24" s="263" t="s">
        <v>728</v>
      </c>
    </row>
    <row r="25" spans="1:3" ht="25.5">
      <c r="A25" s="463">
        <v>39120</v>
      </c>
      <c r="B25" s="268" t="s">
        <v>605</v>
      </c>
      <c r="C25" s="269" t="s">
        <v>729</v>
      </c>
    </row>
    <row r="26" spans="1:3" ht="38.25">
      <c r="A26" s="463">
        <v>39177</v>
      </c>
      <c r="B26" s="268" t="s">
        <v>605</v>
      </c>
      <c r="C26" s="269" t="s">
        <v>737</v>
      </c>
    </row>
    <row r="27" spans="1:3" ht="12.75">
      <c r="A27" s="463">
        <v>39184</v>
      </c>
      <c r="B27" s="268" t="s">
        <v>741</v>
      </c>
      <c r="C27" s="263" t="s">
        <v>742</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
    <tabColor indexed="45"/>
  </sheetPr>
  <dimension ref="A1:E2"/>
  <sheetViews>
    <sheetView zoomScale="75" zoomScaleNormal="75" zoomScalePageLayoutView="0" workbookViewId="0" topLeftCell="A1">
      <selection activeCell="A1" sqref="A1"/>
    </sheetView>
  </sheetViews>
  <sheetFormatPr defaultColWidth="9.140625" defaultRowHeight="12.75"/>
  <cols>
    <col min="1" max="1" width="21.57421875" style="0" customWidth="1"/>
    <col min="2" max="2" width="20.421875" style="0" customWidth="1"/>
    <col min="3" max="3" width="30.421875" style="0" customWidth="1"/>
    <col min="4" max="4" width="11.28125" style="0" customWidth="1"/>
    <col min="5" max="5" width="24.7109375" style="0" customWidth="1"/>
  </cols>
  <sheetData>
    <row r="1" spans="1:5" ht="12.75">
      <c r="A1" s="490" t="s">
        <v>596</v>
      </c>
      <c r="B1" s="490" t="s">
        <v>597</v>
      </c>
      <c r="C1" s="491" t="s">
        <v>689</v>
      </c>
      <c r="D1" s="490" t="s">
        <v>686</v>
      </c>
      <c r="E1" s="279" t="s">
        <v>725</v>
      </c>
    </row>
    <row r="2" spans="1:5" ht="12.75">
      <c r="A2" s="251" t="str">
        <f>Header!R4</f>
        <v>CONCPVMT</v>
      </c>
      <c r="B2" s="251" t="s">
        <v>55</v>
      </c>
      <c r="C2" s="251" t="s">
        <v>234</v>
      </c>
      <c r="D2" s="251">
        <f>LEFT(Header!C16,2)</f>
      </c>
      <c r="E2" s="251">
        <f>Header!C16</f>
        <v>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1">
    <tabColor indexed="45"/>
    <pageSetUpPr fitToPage="1"/>
  </sheetPr>
  <dimension ref="A1:BC43"/>
  <sheetViews>
    <sheetView zoomScale="75" zoomScaleNormal="75" zoomScalePageLayoutView="0" workbookViewId="0" topLeftCell="B1">
      <pane ySplit="5" topLeftCell="A8" activePane="bottomLeft" state="frozen"/>
      <selection pane="topLeft" activeCell="A1" sqref="A1"/>
      <selection pane="bottomLeft" activeCell="B8" sqref="B8:BC43"/>
    </sheetView>
  </sheetViews>
  <sheetFormatPr defaultColWidth="9.140625" defaultRowHeight="12.75"/>
  <cols>
    <col min="1" max="1" width="45.7109375" style="0" customWidth="1"/>
    <col min="2" max="2" width="21.421875" style="0" customWidth="1"/>
    <col min="3" max="3" width="32.57421875" style="0" customWidth="1"/>
    <col min="4" max="4" width="29.28125" style="0" customWidth="1"/>
    <col min="5" max="5" width="15.7109375" style="0" customWidth="1"/>
    <col min="6" max="6" width="29.28125" style="0" customWidth="1"/>
    <col min="7" max="7" width="13.57421875" style="0" customWidth="1"/>
    <col min="8" max="8" width="10.8515625" style="0" customWidth="1"/>
    <col min="9" max="9" width="35.28125" style="0" customWidth="1"/>
    <col min="10" max="10" width="14.7109375" style="0" customWidth="1"/>
    <col min="11" max="11" width="16.7109375" style="0" customWidth="1"/>
    <col min="12" max="12" width="17.7109375" style="0" customWidth="1"/>
    <col min="13" max="13" width="13.57421875" style="0" customWidth="1"/>
    <col min="14" max="14" width="26.57421875" style="0" customWidth="1"/>
    <col min="15" max="16" width="13.57421875" style="0" customWidth="1"/>
    <col min="17" max="17" width="33.140625" style="0" customWidth="1"/>
    <col min="18" max="18" width="23.7109375" style="0" customWidth="1"/>
    <col min="19" max="19" width="31.140625" style="0" customWidth="1"/>
    <col min="20" max="20" width="30.7109375" style="0" customWidth="1"/>
    <col min="21" max="21" width="10.421875" style="0" customWidth="1"/>
    <col min="22" max="22" width="23.140625" style="0" customWidth="1"/>
    <col min="23" max="23" width="30.8515625" style="0" customWidth="1"/>
    <col min="24" max="24" width="55.00390625" style="0" customWidth="1"/>
    <col min="25" max="25" width="13.57421875" style="0" customWidth="1"/>
    <col min="26" max="26" width="31.00390625" style="0" customWidth="1"/>
    <col min="27" max="27" width="21.28125" style="0" customWidth="1"/>
    <col min="28" max="29" width="13.57421875" style="0" customWidth="1"/>
    <col min="30" max="30" width="17.28125" style="0" customWidth="1"/>
    <col min="31" max="31" width="14.140625" style="0" customWidth="1"/>
    <col min="32" max="32" width="14.8515625" style="0" customWidth="1"/>
    <col min="33" max="33" width="26.140625" style="0" customWidth="1"/>
    <col min="34" max="34" width="14.57421875" style="0" customWidth="1"/>
    <col min="35" max="35" width="13.57421875" style="0" customWidth="1"/>
    <col min="36" max="36" width="14.7109375" style="0" customWidth="1"/>
    <col min="37" max="37" width="20.00390625" style="0" customWidth="1"/>
    <col min="38" max="41" width="13.57421875" style="0" customWidth="1"/>
    <col min="42" max="42" width="15.00390625" style="0" customWidth="1"/>
    <col min="43" max="43" width="16.57421875" style="0" customWidth="1"/>
    <col min="44" max="44" width="16.7109375" style="0" customWidth="1"/>
    <col min="45" max="45" width="17.7109375" style="0" customWidth="1"/>
    <col min="46" max="46" width="21.8515625" style="0" customWidth="1"/>
    <col min="47" max="51" width="13.57421875" style="0" customWidth="1"/>
    <col min="52" max="52" width="17.28125" style="0" customWidth="1"/>
    <col min="53" max="55" width="17.8515625" style="0" customWidth="1"/>
  </cols>
  <sheetData>
    <row r="1" spans="1:55" s="115" customFormat="1" ht="12.75" customHeight="1">
      <c r="A1" s="226" t="s">
        <v>559</v>
      </c>
      <c r="B1" s="113"/>
      <c r="C1" s="112"/>
      <c r="D1" s="112"/>
      <c r="E1" s="114" t="s">
        <v>170</v>
      </c>
      <c r="F1" s="112"/>
      <c r="G1" s="112"/>
      <c r="H1" s="112"/>
      <c r="I1" s="112"/>
      <c r="J1" s="112"/>
      <c r="K1" s="114" t="s">
        <v>170</v>
      </c>
      <c r="L1" s="112"/>
      <c r="M1" s="114" t="s">
        <v>170</v>
      </c>
      <c r="N1" s="113"/>
      <c r="O1" s="112"/>
      <c r="P1" s="114" t="s">
        <v>136</v>
      </c>
      <c r="Q1" s="112"/>
      <c r="R1" s="188"/>
      <c r="S1" s="112"/>
      <c r="T1" s="112"/>
      <c r="U1" s="112"/>
      <c r="V1" s="188" t="s">
        <v>136</v>
      </c>
      <c r="W1" s="112"/>
      <c r="X1" s="113"/>
      <c r="Y1" s="112"/>
      <c r="Z1" s="112"/>
      <c r="AA1" s="114" t="s">
        <v>136</v>
      </c>
      <c r="AB1" s="114" t="s">
        <v>136</v>
      </c>
      <c r="AC1" s="114" t="s">
        <v>136</v>
      </c>
      <c r="AD1" s="114" t="s">
        <v>136</v>
      </c>
      <c r="AE1" s="114" t="s">
        <v>136</v>
      </c>
      <c r="AF1" s="114" t="s">
        <v>136</v>
      </c>
      <c r="AG1" s="112"/>
      <c r="AH1" s="114" t="s">
        <v>136</v>
      </c>
      <c r="AI1" s="114" t="s">
        <v>136</v>
      </c>
      <c r="AJ1" s="114" t="s">
        <v>136</v>
      </c>
      <c r="AK1" s="114" t="s">
        <v>136</v>
      </c>
      <c r="AL1" s="112"/>
      <c r="AM1" s="114" t="s">
        <v>136</v>
      </c>
      <c r="AN1" s="112"/>
      <c r="AO1" s="114" t="s">
        <v>136</v>
      </c>
      <c r="AP1" s="114" t="s">
        <v>136</v>
      </c>
      <c r="AQ1" s="112"/>
      <c r="AR1" s="114" t="s">
        <v>136</v>
      </c>
      <c r="AS1" s="114" t="s">
        <v>136</v>
      </c>
      <c r="AT1" s="114" t="s">
        <v>136</v>
      </c>
      <c r="AU1" s="114" t="s">
        <v>136</v>
      </c>
      <c r="AV1" s="114" t="s">
        <v>136</v>
      </c>
      <c r="AW1" s="114" t="s">
        <v>136</v>
      </c>
      <c r="AX1" s="114" t="s">
        <v>136</v>
      </c>
      <c r="AY1" s="114" t="s">
        <v>136</v>
      </c>
      <c r="AZ1" s="114" t="s">
        <v>136</v>
      </c>
      <c r="BA1" s="114" t="s">
        <v>136</v>
      </c>
      <c r="BB1" s="114" t="s">
        <v>136</v>
      </c>
      <c r="BC1" s="114" t="s">
        <v>136</v>
      </c>
    </row>
    <row r="2" spans="1:55" s="115" customFormat="1" ht="12.75" customHeight="1">
      <c r="A2" s="226" t="s">
        <v>545</v>
      </c>
      <c r="B2" s="116" t="s">
        <v>88</v>
      </c>
      <c r="C2" s="117" t="s">
        <v>88</v>
      </c>
      <c r="D2" s="117" t="s">
        <v>88</v>
      </c>
      <c r="E2" s="117" t="s">
        <v>88</v>
      </c>
      <c r="F2" s="117" t="s">
        <v>88</v>
      </c>
      <c r="G2" s="117" t="s">
        <v>88</v>
      </c>
      <c r="H2" s="117" t="s">
        <v>88</v>
      </c>
      <c r="I2" s="117" t="s">
        <v>88</v>
      </c>
      <c r="J2" s="117" t="s">
        <v>88</v>
      </c>
      <c r="K2" s="117" t="s">
        <v>88</v>
      </c>
      <c r="L2" s="117" t="s">
        <v>88</v>
      </c>
      <c r="M2" s="117" t="s">
        <v>88</v>
      </c>
      <c r="N2" s="117" t="s">
        <v>88</v>
      </c>
      <c r="O2" s="117" t="s">
        <v>88</v>
      </c>
      <c r="P2" s="117" t="s">
        <v>88</v>
      </c>
      <c r="Q2" s="117" t="s">
        <v>88</v>
      </c>
      <c r="R2" s="117" t="s">
        <v>88</v>
      </c>
      <c r="S2" s="117" t="s">
        <v>88</v>
      </c>
      <c r="T2" s="117" t="s">
        <v>88</v>
      </c>
      <c r="U2" s="117" t="s">
        <v>88</v>
      </c>
      <c r="V2" s="117" t="s">
        <v>88</v>
      </c>
      <c r="W2" s="117" t="s">
        <v>88</v>
      </c>
      <c r="X2" s="117" t="s">
        <v>88</v>
      </c>
      <c r="Y2" s="117" t="s">
        <v>88</v>
      </c>
      <c r="Z2" s="117" t="s">
        <v>88</v>
      </c>
      <c r="AA2" s="117" t="s">
        <v>88</v>
      </c>
      <c r="AB2" s="117" t="s">
        <v>88</v>
      </c>
      <c r="AC2" s="117" t="s">
        <v>88</v>
      </c>
      <c r="AD2" s="117" t="s">
        <v>88</v>
      </c>
      <c r="AE2" s="117" t="s">
        <v>88</v>
      </c>
      <c r="AF2" s="117" t="s">
        <v>88</v>
      </c>
      <c r="AG2" s="117" t="s">
        <v>88</v>
      </c>
      <c r="AH2" s="117" t="s">
        <v>88</v>
      </c>
      <c r="AI2" s="117" t="s">
        <v>88</v>
      </c>
      <c r="AJ2" s="117" t="s">
        <v>88</v>
      </c>
      <c r="AK2" s="117" t="s">
        <v>88</v>
      </c>
      <c r="AL2" s="117" t="s">
        <v>88</v>
      </c>
      <c r="AM2" s="117" t="s">
        <v>88</v>
      </c>
      <c r="AN2" s="117" t="s">
        <v>88</v>
      </c>
      <c r="AO2" s="117" t="s">
        <v>88</v>
      </c>
      <c r="AP2" s="117" t="s">
        <v>88</v>
      </c>
      <c r="AQ2" s="117" t="s">
        <v>88</v>
      </c>
      <c r="AR2" s="117" t="s">
        <v>88</v>
      </c>
      <c r="AS2" s="117" t="s">
        <v>88</v>
      </c>
      <c r="AT2" s="117" t="s">
        <v>88</v>
      </c>
      <c r="AU2" s="117" t="s">
        <v>88</v>
      </c>
      <c r="AV2" s="117" t="s">
        <v>88</v>
      </c>
      <c r="AW2" s="117" t="s">
        <v>88</v>
      </c>
      <c r="AX2" s="117" t="s">
        <v>88</v>
      </c>
      <c r="AY2" s="117" t="s">
        <v>88</v>
      </c>
      <c r="AZ2" s="117" t="s">
        <v>88</v>
      </c>
      <c r="BA2" s="117" t="s">
        <v>88</v>
      </c>
      <c r="BB2" s="117" t="s">
        <v>88</v>
      </c>
      <c r="BC2" s="117" t="s">
        <v>88</v>
      </c>
    </row>
    <row r="3" spans="1:55" s="104" customFormat="1" ht="12.75" customHeight="1" thickBot="1">
      <c r="A3" s="226" t="s">
        <v>546</v>
      </c>
      <c r="B3" s="434" t="s">
        <v>89</v>
      </c>
      <c r="C3" s="122" t="s">
        <v>105</v>
      </c>
      <c r="D3" s="122" t="s">
        <v>111</v>
      </c>
      <c r="E3" s="122" t="s">
        <v>104</v>
      </c>
      <c r="F3" s="122" t="s">
        <v>94</v>
      </c>
      <c r="G3" s="122" t="s">
        <v>99</v>
      </c>
      <c r="H3" s="122" t="s">
        <v>98</v>
      </c>
      <c r="I3" s="122" t="s">
        <v>102</v>
      </c>
      <c r="J3" s="122" t="s">
        <v>196</v>
      </c>
      <c r="K3" s="122" t="s">
        <v>110</v>
      </c>
      <c r="L3" s="122" t="s">
        <v>109</v>
      </c>
      <c r="M3" s="122" t="s">
        <v>101</v>
      </c>
      <c r="N3" s="122" t="s">
        <v>91</v>
      </c>
      <c r="O3" s="122" t="s">
        <v>198</v>
      </c>
      <c r="P3" s="122" t="s">
        <v>93</v>
      </c>
      <c r="Q3" s="122" t="s">
        <v>92</v>
      </c>
      <c r="R3" s="122" t="s">
        <v>95</v>
      </c>
      <c r="S3" s="122" t="s">
        <v>96</v>
      </c>
      <c r="T3" s="122" t="s">
        <v>108</v>
      </c>
      <c r="U3" s="122" t="s">
        <v>100</v>
      </c>
      <c r="V3" s="122" t="s">
        <v>107</v>
      </c>
      <c r="W3" s="122" t="s">
        <v>97</v>
      </c>
      <c r="X3" s="122" t="s">
        <v>90</v>
      </c>
      <c r="Y3" s="122" t="s">
        <v>197</v>
      </c>
      <c r="Z3" s="122" t="s">
        <v>103</v>
      </c>
      <c r="AA3" s="122" t="s">
        <v>106</v>
      </c>
      <c r="AB3" s="122" t="s">
        <v>236</v>
      </c>
      <c r="AC3" s="122" t="s">
        <v>237</v>
      </c>
      <c r="AD3" s="122" t="s">
        <v>238</v>
      </c>
      <c r="AE3" s="122" t="s">
        <v>239</v>
      </c>
      <c r="AF3" s="122" t="s">
        <v>240</v>
      </c>
      <c r="AG3" s="122" t="s">
        <v>241</v>
      </c>
      <c r="AH3" s="122" t="s">
        <v>242</v>
      </c>
      <c r="AI3" s="122" t="s">
        <v>243</v>
      </c>
      <c r="AJ3" s="123" t="s">
        <v>244</v>
      </c>
      <c r="AK3" s="122" t="s">
        <v>245</v>
      </c>
      <c r="AL3" s="122" t="s">
        <v>116</v>
      </c>
      <c r="AM3" s="122" t="s">
        <v>246</v>
      </c>
      <c r="AN3" s="122" t="s">
        <v>253</v>
      </c>
      <c r="AO3" s="122" t="s">
        <v>247</v>
      </c>
      <c r="AP3" s="122" t="s">
        <v>248</v>
      </c>
      <c r="AQ3" s="122" t="s">
        <v>249</v>
      </c>
      <c r="AR3" s="122" t="s">
        <v>250</v>
      </c>
      <c r="AS3" s="122" t="s">
        <v>251</v>
      </c>
      <c r="AT3" s="122" t="s">
        <v>252</v>
      </c>
      <c r="AU3" s="122" t="s">
        <v>254</v>
      </c>
      <c r="AV3" s="122" t="s">
        <v>255</v>
      </c>
      <c r="AW3" s="122" t="s">
        <v>256</v>
      </c>
      <c r="AX3" s="122" t="s">
        <v>257</v>
      </c>
      <c r="AY3" s="122" t="s">
        <v>258</v>
      </c>
      <c r="AZ3" s="122" t="s">
        <v>259</v>
      </c>
      <c r="BA3" s="122" t="s">
        <v>260</v>
      </c>
      <c r="BB3" s="122" t="s">
        <v>261</v>
      </c>
      <c r="BC3" s="122" t="s">
        <v>262</v>
      </c>
    </row>
    <row r="4" spans="1:55" s="130" customFormat="1" ht="136.5" customHeight="1" thickBot="1">
      <c r="A4" s="249" t="s">
        <v>547</v>
      </c>
      <c r="B4" s="435" t="s">
        <v>536</v>
      </c>
      <c r="C4" s="422" t="s">
        <v>229</v>
      </c>
      <c r="D4" s="271" t="s">
        <v>617</v>
      </c>
      <c r="E4" s="127"/>
      <c r="F4" s="126" t="s">
        <v>173</v>
      </c>
      <c r="G4" s="124"/>
      <c r="H4" s="126" t="s">
        <v>303</v>
      </c>
      <c r="I4" s="124" t="s">
        <v>231</v>
      </c>
      <c r="J4" s="124"/>
      <c r="K4" s="127"/>
      <c r="L4" s="124"/>
      <c r="M4" s="127"/>
      <c r="N4" s="126" t="s">
        <v>325</v>
      </c>
      <c r="O4" s="142"/>
      <c r="P4" s="127"/>
      <c r="Q4" s="126" t="s">
        <v>326</v>
      </c>
      <c r="R4" s="501" t="s">
        <v>738</v>
      </c>
      <c r="S4" s="124"/>
      <c r="T4" s="126" t="s">
        <v>304</v>
      </c>
      <c r="U4" s="124"/>
      <c r="V4" s="504"/>
      <c r="W4" s="124" t="s">
        <v>228</v>
      </c>
      <c r="X4" s="479" t="s">
        <v>720</v>
      </c>
      <c r="Y4" s="142"/>
      <c r="Z4" s="124" t="s">
        <v>230</v>
      </c>
      <c r="AA4" s="127"/>
      <c r="AB4" s="127"/>
      <c r="AC4" s="128"/>
      <c r="AD4" s="128"/>
      <c r="AE4" s="128"/>
      <c r="AF4" s="128"/>
      <c r="AG4" s="125" t="s">
        <v>691</v>
      </c>
      <c r="AH4" s="128"/>
      <c r="AI4" s="128"/>
      <c r="AJ4" s="128"/>
      <c r="AK4" s="128"/>
      <c r="AL4" s="124"/>
      <c r="AM4" s="128"/>
      <c r="AN4" s="142"/>
      <c r="AO4" s="128"/>
      <c r="AP4" s="128"/>
      <c r="AQ4" s="142"/>
      <c r="AR4" s="128"/>
      <c r="AS4" s="128"/>
      <c r="AT4" s="128"/>
      <c r="AU4" s="128"/>
      <c r="AV4" s="128"/>
      <c r="AW4" s="128"/>
      <c r="AX4" s="128"/>
      <c r="AY4" s="128"/>
      <c r="AZ4" s="128"/>
      <c r="BA4" s="128"/>
      <c r="BB4" s="128"/>
      <c r="BC4" s="128"/>
    </row>
    <row r="5" spans="1:55" s="115" customFormat="1" ht="84.75" thickBot="1">
      <c r="A5" s="249" t="s">
        <v>548</v>
      </c>
      <c r="B5" s="423" t="s">
        <v>535</v>
      </c>
      <c r="C5" s="124" t="s">
        <v>164</v>
      </c>
      <c r="D5" s="126" t="s">
        <v>327</v>
      </c>
      <c r="E5" s="127" t="s">
        <v>171</v>
      </c>
      <c r="F5" s="126" t="s">
        <v>327</v>
      </c>
      <c r="G5" s="124"/>
      <c r="H5" s="124"/>
      <c r="I5" s="126" t="s">
        <v>305</v>
      </c>
      <c r="J5" s="133"/>
      <c r="K5" s="127" t="s">
        <v>171</v>
      </c>
      <c r="L5" s="124"/>
      <c r="M5" s="127" t="s">
        <v>171</v>
      </c>
      <c r="N5" s="124"/>
      <c r="O5" s="125" t="s">
        <v>698</v>
      </c>
      <c r="P5" s="132" t="s">
        <v>328</v>
      </c>
      <c r="Q5" s="124"/>
      <c r="R5" s="502" t="s">
        <v>739</v>
      </c>
      <c r="S5" s="250" t="s">
        <v>683</v>
      </c>
      <c r="T5" s="124"/>
      <c r="U5" s="124"/>
      <c r="V5" s="504" t="s">
        <v>740</v>
      </c>
      <c r="W5" s="124" t="s">
        <v>164</v>
      </c>
      <c r="X5" s="133" t="s">
        <v>137</v>
      </c>
      <c r="Y5" s="125" t="s">
        <v>698</v>
      </c>
      <c r="Z5" s="131"/>
      <c r="AA5" s="132" t="s">
        <v>328</v>
      </c>
      <c r="AB5" s="132" t="s">
        <v>328</v>
      </c>
      <c r="AC5" s="132" t="s">
        <v>328</v>
      </c>
      <c r="AD5" s="132" t="s">
        <v>328</v>
      </c>
      <c r="AE5" s="132" t="s">
        <v>328</v>
      </c>
      <c r="AF5" s="132" t="s">
        <v>328</v>
      </c>
      <c r="AG5" s="124"/>
      <c r="AH5" s="132" t="s">
        <v>328</v>
      </c>
      <c r="AI5" s="132" t="s">
        <v>328</v>
      </c>
      <c r="AJ5" s="132" t="s">
        <v>328</v>
      </c>
      <c r="AK5" s="132" t="s">
        <v>328</v>
      </c>
      <c r="AL5" s="124"/>
      <c r="AM5" s="132" t="s">
        <v>328</v>
      </c>
      <c r="AN5" s="125" t="s">
        <v>531</v>
      </c>
      <c r="AO5" s="132" t="s">
        <v>328</v>
      </c>
      <c r="AP5" s="132" t="s">
        <v>328</v>
      </c>
      <c r="AQ5" s="125" t="s">
        <v>717</v>
      </c>
      <c r="AR5" s="132" t="s">
        <v>328</v>
      </c>
      <c r="AS5" s="132" t="s">
        <v>328</v>
      </c>
      <c r="AT5" s="132" t="s">
        <v>328</v>
      </c>
      <c r="AU5" s="132" t="s">
        <v>328</v>
      </c>
      <c r="AV5" s="132" t="s">
        <v>328</v>
      </c>
      <c r="AW5" s="132" t="s">
        <v>328</v>
      </c>
      <c r="AX5" s="132" t="s">
        <v>328</v>
      </c>
      <c r="AY5" s="138" t="s">
        <v>330</v>
      </c>
      <c r="AZ5" s="132" t="s">
        <v>328</v>
      </c>
      <c r="BA5" s="132" t="s">
        <v>328</v>
      </c>
      <c r="BB5" s="132" t="s">
        <v>328</v>
      </c>
      <c r="BC5" s="132" t="s">
        <v>328</v>
      </c>
    </row>
    <row r="6" spans="1:55" ht="54" customHeight="1">
      <c r="A6" s="225" t="s">
        <v>549</v>
      </c>
      <c r="B6" s="541" t="s">
        <v>414</v>
      </c>
      <c r="C6" s="542" t="s">
        <v>69</v>
      </c>
      <c r="D6" s="542" t="s">
        <v>564</v>
      </c>
      <c r="E6" s="543" t="s">
        <v>577</v>
      </c>
      <c r="F6" s="541" t="s">
        <v>563</v>
      </c>
      <c r="G6" s="542" t="s">
        <v>141</v>
      </c>
      <c r="H6" s="542" t="s">
        <v>140</v>
      </c>
      <c r="I6" s="542" t="s">
        <v>575</v>
      </c>
      <c r="J6" s="541" t="s">
        <v>571</v>
      </c>
      <c r="K6" s="544" t="s">
        <v>420</v>
      </c>
      <c r="L6" s="541" t="s">
        <v>541</v>
      </c>
      <c r="M6" s="543" t="s">
        <v>574</v>
      </c>
      <c r="N6" s="542" t="s">
        <v>84</v>
      </c>
      <c r="O6" s="542" t="s">
        <v>579</v>
      </c>
      <c r="P6" s="543" t="s">
        <v>560</v>
      </c>
      <c r="Q6" s="542" t="s">
        <v>416</v>
      </c>
      <c r="R6" s="542" t="s">
        <v>565</v>
      </c>
      <c r="S6" s="542" t="s">
        <v>551</v>
      </c>
      <c r="T6" s="542" t="s">
        <v>583</v>
      </c>
      <c r="U6" s="542" t="s">
        <v>58</v>
      </c>
      <c r="V6" s="543" t="s">
        <v>59</v>
      </c>
      <c r="W6" s="542" t="s">
        <v>68</v>
      </c>
      <c r="X6" s="541" t="s">
        <v>342</v>
      </c>
      <c r="Y6" s="542" t="s">
        <v>578</v>
      </c>
      <c r="Z6" s="542" t="s">
        <v>67</v>
      </c>
      <c r="AA6" s="543" t="s">
        <v>562</v>
      </c>
      <c r="AB6" s="543" t="s">
        <v>415</v>
      </c>
      <c r="AC6" s="543" t="s">
        <v>561</v>
      </c>
      <c r="AD6" s="543" t="s">
        <v>566</v>
      </c>
      <c r="AE6" s="543" t="s">
        <v>567</v>
      </c>
      <c r="AF6" s="543" t="s">
        <v>568</v>
      </c>
      <c r="AG6" s="541" t="s">
        <v>347</v>
      </c>
      <c r="AH6" s="543" t="s">
        <v>569</v>
      </c>
      <c r="AI6" s="543" t="s">
        <v>570</v>
      </c>
      <c r="AJ6" s="543" t="s">
        <v>572</v>
      </c>
      <c r="AK6" s="544" t="s">
        <v>573</v>
      </c>
      <c r="AL6" s="541" t="s">
        <v>346</v>
      </c>
      <c r="AM6" s="543" t="s">
        <v>576</v>
      </c>
      <c r="AN6" s="541" t="s">
        <v>337</v>
      </c>
      <c r="AO6" s="543" t="s">
        <v>580</v>
      </c>
      <c r="AP6" s="543" t="s">
        <v>581</v>
      </c>
      <c r="AQ6" s="542" t="s">
        <v>582</v>
      </c>
      <c r="AR6" s="544" t="s">
        <v>584</v>
      </c>
      <c r="AS6" s="543" t="s">
        <v>585</v>
      </c>
      <c r="AT6" s="543" t="s">
        <v>586</v>
      </c>
      <c r="AU6" s="543" t="s">
        <v>587</v>
      </c>
      <c r="AV6" s="543" t="s">
        <v>588</v>
      </c>
      <c r="AW6" s="543" t="s">
        <v>589</v>
      </c>
      <c r="AX6" s="544" t="s">
        <v>590</v>
      </c>
      <c r="AY6" s="544" t="s">
        <v>591</v>
      </c>
      <c r="AZ6" s="543" t="s">
        <v>592</v>
      </c>
      <c r="BA6" s="544" t="s">
        <v>593</v>
      </c>
      <c r="BB6" s="544" t="s">
        <v>594</v>
      </c>
      <c r="BC6" s="544" t="s">
        <v>595</v>
      </c>
    </row>
    <row r="7" spans="1:55" s="104" customFormat="1" ht="26.25" thickBot="1">
      <c r="A7" s="227" t="s">
        <v>552</v>
      </c>
      <c r="B7" s="531" t="s">
        <v>89</v>
      </c>
      <c r="C7" s="493" t="s">
        <v>105</v>
      </c>
      <c r="D7" s="493" t="s">
        <v>111</v>
      </c>
      <c r="E7" s="493" t="s">
        <v>104</v>
      </c>
      <c r="F7" s="493" t="s">
        <v>94</v>
      </c>
      <c r="G7" s="493" t="s">
        <v>99</v>
      </c>
      <c r="H7" s="493" t="s">
        <v>98</v>
      </c>
      <c r="I7" s="493" t="s">
        <v>102</v>
      </c>
      <c r="J7" s="493" t="s">
        <v>196</v>
      </c>
      <c r="K7" s="493" t="s">
        <v>110</v>
      </c>
      <c r="L7" s="493" t="s">
        <v>109</v>
      </c>
      <c r="M7" s="493" t="s">
        <v>101</v>
      </c>
      <c r="N7" s="493" t="s">
        <v>91</v>
      </c>
      <c r="O7" s="493" t="s">
        <v>198</v>
      </c>
      <c r="P7" s="493" t="s">
        <v>93</v>
      </c>
      <c r="Q7" s="493" t="s">
        <v>92</v>
      </c>
      <c r="R7" s="493" t="s">
        <v>95</v>
      </c>
      <c r="S7" s="493" t="s">
        <v>96</v>
      </c>
      <c r="T7" s="493" t="s">
        <v>108</v>
      </c>
      <c r="U7" s="493" t="s">
        <v>100</v>
      </c>
      <c r="V7" s="493" t="s">
        <v>107</v>
      </c>
      <c r="W7" s="493" t="s">
        <v>97</v>
      </c>
      <c r="X7" s="493" t="s">
        <v>90</v>
      </c>
      <c r="Y7" s="493" t="s">
        <v>197</v>
      </c>
      <c r="Z7" s="493" t="s">
        <v>103</v>
      </c>
      <c r="AA7" s="493" t="s">
        <v>106</v>
      </c>
      <c r="AB7" s="493" t="s">
        <v>236</v>
      </c>
      <c r="AC7" s="493" t="s">
        <v>237</v>
      </c>
      <c r="AD7" s="493" t="s">
        <v>238</v>
      </c>
      <c r="AE7" s="493" t="s">
        <v>239</v>
      </c>
      <c r="AF7" s="493" t="s">
        <v>240</v>
      </c>
      <c r="AG7" s="493" t="s">
        <v>241</v>
      </c>
      <c r="AH7" s="493" t="s">
        <v>242</v>
      </c>
      <c r="AI7" s="493" t="s">
        <v>243</v>
      </c>
      <c r="AJ7" s="492" t="s">
        <v>244</v>
      </c>
      <c r="AK7" s="493" t="s">
        <v>245</v>
      </c>
      <c r="AL7" s="493" t="s">
        <v>116</v>
      </c>
      <c r="AM7" s="493" t="s">
        <v>246</v>
      </c>
      <c r="AN7" s="493" t="s">
        <v>253</v>
      </c>
      <c r="AO7" s="493" t="s">
        <v>247</v>
      </c>
      <c r="AP7" s="493" t="s">
        <v>248</v>
      </c>
      <c r="AQ7" s="493" t="s">
        <v>249</v>
      </c>
      <c r="AR7" s="493" t="s">
        <v>250</v>
      </c>
      <c r="AS7" s="493" t="s">
        <v>251</v>
      </c>
      <c r="AT7" s="493" t="s">
        <v>252</v>
      </c>
      <c r="AU7" s="493" t="s">
        <v>254</v>
      </c>
      <c r="AV7" s="493" t="s">
        <v>255</v>
      </c>
      <c r="AW7" s="493" t="s">
        <v>256</v>
      </c>
      <c r="AX7" s="493" t="s">
        <v>257</v>
      </c>
      <c r="AY7" s="493" t="s">
        <v>258</v>
      </c>
      <c r="AZ7" s="493" t="s">
        <v>259</v>
      </c>
      <c r="BA7" s="493" t="s">
        <v>260</v>
      </c>
      <c r="BB7" s="493" t="s">
        <v>261</v>
      </c>
      <c r="BC7" s="536" t="s">
        <v>262</v>
      </c>
    </row>
    <row r="8" spans="1:55" ht="12.75">
      <c r="A8" s="230" t="s">
        <v>369</v>
      </c>
      <c r="B8" s="532">
        <f>'Start-Up'!A4</f>
      </c>
      <c r="C8" s="234" t="s">
        <v>267</v>
      </c>
      <c r="D8" s="234">
        <f>Header!K16</f>
        <v>0</v>
      </c>
      <c r="E8" s="399"/>
      <c r="F8" s="234">
        <f>Header!K16</f>
        <v>0</v>
      </c>
      <c r="G8" s="234">
        <f>Header!C13</f>
        <v>0</v>
      </c>
      <c r="H8" s="234" t="s">
        <v>268</v>
      </c>
      <c r="I8" s="234">
        <f>Header!C17</f>
      </c>
      <c r="J8" s="243">
        <f>Header!K17</f>
        <v>0</v>
      </c>
      <c r="K8" s="399"/>
      <c r="L8" s="234">
        <f>Header!K16</f>
        <v>0</v>
      </c>
      <c r="M8" s="399"/>
      <c r="N8" s="234">
        <f>Header!C9</f>
        <v>41295</v>
      </c>
      <c r="O8" s="396" t="s">
        <v>193</v>
      </c>
      <c r="P8" s="396" t="s">
        <v>193</v>
      </c>
      <c r="Q8" s="402">
        <f>IF(Header!K8="","",Header!K8)</f>
      </c>
      <c r="R8" s="234">
        <f>Header!K9</f>
        <v>0</v>
      </c>
      <c r="S8" s="396" t="str">
        <f>t_rmks_dtl!B8</f>
        <v> </v>
      </c>
      <c r="T8" s="234" t="s">
        <v>175</v>
      </c>
      <c r="U8" s="187">
        <f>'Start-Up'!C4</f>
        <v>0</v>
      </c>
      <c r="V8" s="396" t="s">
        <v>193</v>
      </c>
      <c r="W8" s="403" t="str">
        <f>'Start-Up'!B4</f>
        <v>INFO</v>
      </c>
      <c r="X8" s="234">
        <f>'Start-Up'!D4</f>
        <v>0</v>
      </c>
      <c r="Y8" s="396" t="s">
        <v>193</v>
      </c>
      <c r="Z8" s="393">
        <f>'Start-Up'!U4</f>
        <v>0</v>
      </c>
      <c r="AA8" s="396" t="s">
        <v>193</v>
      </c>
      <c r="AB8" s="396" t="s">
        <v>193</v>
      </c>
      <c r="AC8" s="396" t="s">
        <v>193</v>
      </c>
      <c r="AD8" s="396" t="s">
        <v>193</v>
      </c>
      <c r="AE8" s="396" t="s">
        <v>193</v>
      </c>
      <c r="AF8" s="396" t="s">
        <v>193</v>
      </c>
      <c r="AG8" s="407">
        <f>'Start-Up'!F4</f>
      </c>
      <c r="AH8" s="396" t="s">
        <v>193</v>
      </c>
      <c r="AI8" s="396" t="s">
        <v>193</v>
      </c>
      <c r="AJ8" s="396" t="s">
        <v>193</v>
      </c>
      <c r="AK8" s="396" t="s">
        <v>193</v>
      </c>
      <c r="AL8" s="234">
        <f>'Start-Up'!E4</f>
        <v>0</v>
      </c>
      <c r="AM8" s="396" t="s">
        <v>193</v>
      </c>
      <c r="AN8" s="396" t="s">
        <v>193</v>
      </c>
      <c r="AO8" s="396" t="s">
        <v>193</v>
      </c>
      <c r="AP8" s="396" t="s">
        <v>193</v>
      </c>
      <c r="AQ8" s="407" t="str">
        <f>IF(W8="QC","Y","N")</f>
        <v>N</v>
      </c>
      <c r="AR8" s="396" t="s">
        <v>193</v>
      </c>
      <c r="AS8" s="396" t="s">
        <v>193</v>
      </c>
      <c r="AT8" s="396" t="s">
        <v>193</v>
      </c>
      <c r="AU8" s="396" t="s">
        <v>193</v>
      </c>
      <c r="AV8" s="396" t="s">
        <v>193</v>
      </c>
      <c r="AW8" s="396" t="s">
        <v>193</v>
      </c>
      <c r="AX8" s="396" t="s">
        <v>193</v>
      </c>
      <c r="AY8" s="399"/>
      <c r="AZ8" s="396" t="s">
        <v>193</v>
      </c>
      <c r="BA8" s="396" t="s">
        <v>193</v>
      </c>
      <c r="BB8" s="396" t="s">
        <v>193</v>
      </c>
      <c r="BC8" s="537" t="s">
        <v>193</v>
      </c>
    </row>
    <row r="9" spans="1:55" ht="12.75">
      <c r="A9" s="230"/>
      <c r="B9" s="533">
        <f>'Start-Up'!A5</f>
      </c>
      <c r="C9" s="235" t="s">
        <v>267</v>
      </c>
      <c r="D9" s="235">
        <f>Header!K16</f>
        <v>0</v>
      </c>
      <c r="E9" s="400"/>
      <c r="F9" s="235">
        <f>Header!K16</f>
        <v>0</v>
      </c>
      <c r="G9" s="235">
        <f>Header!C13</f>
        <v>0</v>
      </c>
      <c r="H9" s="235" t="s">
        <v>268</v>
      </c>
      <c r="I9" s="235">
        <f>Header!C17</f>
      </c>
      <c r="J9" s="241">
        <f>Header!K17</f>
        <v>0</v>
      </c>
      <c r="K9" s="400"/>
      <c r="L9" s="235">
        <f>Header!K16</f>
        <v>0</v>
      </c>
      <c r="M9" s="400"/>
      <c r="N9" s="235">
        <f>Header!C9</f>
        <v>41295</v>
      </c>
      <c r="O9" s="397" t="s">
        <v>193</v>
      </c>
      <c r="P9" s="397" t="s">
        <v>193</v>
      </c>
      <c r="Q9" s="235">
        <f>IF(Header!K8="","",Header!K8)</f>
      </c>
      <c r="R9" s="235">
        <f>Header!K9</f>
        <v>0</v>
      </c>
      <c r="S9" s="397" t="str">
        <f>t_rmks_dtl!B9</f>
        <v> </v>
      </c>
      <c r="T9" s="235" t="s">
        <v>175</v>
      </c>
      <c r="U9" s="185">
        <f>'Start-Up'!C5</f>
        <v>0</v>
      </c>
      <c r="V9" s="397" t="s">
        <v>193</v>
      </c>
      <c r="W9" s="404" t="str">
        <f>'Start-Up'!B5</f>
        <v>INFO</v>
      </c>
      <c r="X9" s="235">
        <f>'Start-Up'!D5</f>
        <v>0</v>
      </c>
      <c r="Y9" s="397" t="s">
        <v>193</v>
      </c>
      <c r="Z9" s="394">
        <f>'Start-Up'!U5</f>
        <v>0</v>
      </c>
      <c r="AA9" s="397" t="s">
        <v>193</v>
      </c>
      <c r="AB9" s="406" t="s">
        <v>193</v>
      </c>
      <c r="AC9" s="397" t="s">
        <v>193</v>
      </c>
      <c r="AD9" s="397" t="s">
        <v>193</v>
      </c>
      <c r="AE9" s="397" t="s">
        <v>193</v>
      </c>
      <c r="AF9" s="397" t="s">
        <v>193</v>
      </c>
      <c r="AG9" s="408">
        <f>'Start-Up'!F5</f>
      </c>
      <c r="AH9" s="397" t="s">
        <v>193</v>
      </c>
      <c r="AI9" s="397" t="s">
        <v>193</v>
      </c>
      <c r="AJ9" s="397" t="s">
        <v>193</v>
      </c>
      <c r="AK9" s="397" t="s">
        <v>193</v>
      </c>
      <c r="AL9" s="235">
        <f>'Start-Up'!E5</f>
        <v>0</v>
      </c>
      <c r="AM9" s="397" t="s">
        <v>193</v>
      </c>
      <c r="AN9" s="406" t="s">
        <v>193</v>
      </c>
      <c r="AO9" s="397" t="s">
        <v>193</v>
      </c>
      <c r="AP9" s="397" t="s">
        <v>193</v>
      </c>
      <c r="AQ9" s="408" t="str">
        <f aca="true" t="shared" si="0" ref="AQ9:AQ42">IF(W9="QC","Y","N")</f>
        <v>N</v>
      </c>
      <c r="AR9" s="397" t="s">
        <v>193</v>
      </c>
      <c r="AS9" s="397" t="s">
        <v>193</v>
      </c>
      <c r="AT9" s="397" t="s">
        <v>193</v>
      </c>
      <c r="AU9" s="397" t="s">
        <v>193</v>
      </c>
      <c r="AV9" s="397" t="s">
        <v>193</v>
      </c>
      <c r="AW9" s="397" t="s">
        <v>193</v>
      </c>
      <c r="AX9" s="397" t="s">
        <v>193</v>
      </c>
      <c r="AY9" s="400"/>
      <c r="AZ9" s="397" t="s">
        <v>193</v>
      </c>
      <c r="BA9" s="397" t="s">
        <v>193</v>
      </c>
      <c r="BB9" s="397" t="s">
        <v>193</v>
      </c>
      <c r="BC9" s="538" t="s">
        <v>193</v>
      </c>
    </row>
    <row r="10" spans="1:55" ht="12.75">
      <c r="A10" s="230"/>
      <c r="B10" s="533">
        <f>'Start-Up'!A6</f>
      </c>
      <c r="C10" s="235" t="s">
        <v>267</v>
      </c>
      <c r="D10" s="235">
        <f>Header!K16</f>
        <v>0</v>
      </c>
      <c r="E10" s="400"/>
      <c r="F10" s="235">
        <f>Header!K16</f>
        <v>0</v>
      </c>
      <c r="G10" s="235">
        <f>Header!C13</f>
        <v>0</v>
      </c>
      <c r="H10" s="235" t="s">
        <v>268</v>
      </c>
      <c r="I10" s="235">
        <f>Header!C17</f>
      </c>
      <c r="J10" s="241">
        <f>Header!K17</f>
        <v>0</v>
      </c>
      <c r="K10" s="400"/>
      <c r="L10" s="235">
        <f>Header!K16</f>
        <v>0</v>
      </c>
      <c r="M10" s="400"/>
      <c r="N10" s="235">
        <f>Header!C9</f>
        <v>41295</v>
      </c>
      <c r="O10" s="397" t="s">
        <v>193</v>
      </c>
      <c r="P10" s="397" t="s">
        <v>193</v>
      </c>
      <c r="Q10" s="235">
        <f>IF(Header!K8="","",Header!K8)</f>
      </c>
      <c r="R10" s="235">
        <f>Header!K9</f>
        <v>0</v>
      </c>
      <c r="S10" s="397" t="str">
        <f>t_rmks_dtl!B10</f>
        <v> </v>
      </c>
      <c r="T10" s="235" t="s">
        <v>175</v>
      </c>
      <c r="U10" s="185">
        <f>'Start-Up'!C6</f>
        <v>0</v>
      </c>
      <c r="V10" s="397" t="s">
        <v>193</v>
      </c>
      <c r="W10" s="404" t="str">
        <f>'Start-Up'!B6</f>
        <v>INFO</v>
      </c>
      <c r="X10" s="235">
        <f>'Start-Up'!D6</f>
        <v>0</v>
      </c>
      <c r="Y10" s="397" t="s">
        <v>193</v>
      </c>
      <c r="Z10" s="394">
        <f>'Start-Up'!U6</f>
        <v>0</v>
      </c>
      <c r="AA10" s="397" t="s">
        <v>193</v>
      </c>
      <c r="AB10" s="397" t="s">
        <v>193</v>
      </c>
      <c r="AC10" s="397" t="s">
        <v>193</v>
      </c>
      <c r="AD10" s="397" t="s">
        <v>193</v>
      </c>
      <c r="AE10" s="397" t="s">
        <v>193</v>
      </c>
      <c r="AF10" s="397" t="s">
        <v>193</v>
      </c>
      <c r="AG10" s="408">
        <f>'Start-Up'!F6</f>
      </c>
      <c r="AH10" s="397" t="s">
        <v>193</v>
      </c>
      <c r="AI10" s="397" t="s">
        <v>193</v>
      </c>
      <c r="AJ10" s="397" t="s">
        <v>193</v>
      </c>
      <c r="AK10" s="397" t="s">
        <v>193</v>
      </c>
      <c r="AL10" s="235">
        <f>'Start-Up'!E6</f>
        <v>0</v>
      </c>
      <c r="AM10" s="397" t="s">
        <v>193</v>
      </c>
      <c r="AN10" s="397" t="s">
        <v>193</v>
      </c>
      <c r="AO10" s="397" t="s">
        <v>193</v>
      </c>
      <c r="AP10" s="397" t="s">
        <v>193</v>
      </c>
      <c r="AQ10" s="408" t="str">
        <f t="shared" si="0"/>
        <v>N</v>
      </c>
      <c r="AR10" s="397" t="s">
        <v>193</v>
      </c>
      <c r="AS10" s="397" t="s">
        <v>193</v>
      </c>
      <c r="AT10" s="397" t="s">
        <v>193</v>
      </c>
      <c r="AU10" s="397" t="s">
        <v>193</v>
      </c>
      <c r="AV10" s="397" t="s">
        <v>193</v>
      </c>
      <c r="AW10" s="397" t="s">
        <v>193</v>
      </c>
      <c r="AX10" s="397" t="s">
        <v>193</v>
      </c>
      <c r="AY10" s="400"/>
      <c r="AZ10" s="397" t="s">
        <v>193</v>
      </c>
      <c r="BA10" s="397" t="s">
        <v>193</v>
      </c>
      <c r="BB10" s="397" t="s">
        <v>193</v>
      </c>
      <c r="BC10" s="538" t="s">
        <v>193</v>
      </c>
    </row>
    <row r="11" spans="1:55" ht="12.75">
      <c r="A11" s="230"/>
      <c r="B11" s="533">
        <f>'Start-Up'!A7</f>
      </c>
      <c r="C11" s="235" t="s">
        <v>267</v>
      </c>
      <c r="D11" s="235">
        <f>Header!K16</f>
        <v>0</v>
      </c>
      <c r="E11" s="400"/>
      <c r="F11" s="235">
        <f>Header!K16</f>
        <v>0</v>
      </c>
      <c r="G11" s="235">
        <f>Header!C13</f>
        <v>0</v>
      </c>
      <c r="H11" s="235" t="s">
        <v>268</v>
      </c>
      <c r="I11" s="235">
        <f>Header!C17</f>
      </c>
      <c r="J11" s="241">
        <f>Header!K17</f>
        <v>0</v>
      </c>
      <c r="K11" s="400"/>
      <c r="L11" s="235">
        <f>Header!K16</f>
        <v>0</v>
      </c>
      <c r="M11" s="400"/>
      <c r="N11" s="235">
        <f>Header!C9</f>
        <v>41295</v>
      </c>
      <c r="O11" s="397" t="s">
        <v>193</v>
      </c>
      <c r="P11" s="397" t="s">
        <v>193</v>
      </c>
      <c r="Q11" s="235">
        <f>IF(Header!K8="","",Header!K8)</f>
      </c>
      <c r="R11" s="235">
        <f>Header!K9</f>
        <v>0</v>
      </c>
      <c r="S11" s="397" t="str">
        <f>t_rmks_dtl!B11</f>
        <v> </v>
      </c>
      <c r="T11" s="235" t="s">
        <v>175</v>
      </c>
      <c r="U11" s="185">
        <f>'Start-Up'!C7</f>
        <v>0</v>
      </c>
      <c r="V11" s="397" t="s">
        <v>193</v>
      </c>
      <c r="W11" s="404" t="str">
        <f>'Start-Up'!B7</f>
        <v>INFO</v>
      </c>
      <c r="X11" s="235">
        <f>'Start-Up'!D7</f>
        <v>0</v>
      </c>
      <c r="Y11" s="397" t="s">
        <v>193</v>
      </c>
      <c r="Z11" s="394">
        <f>'Start-Up'!U7</f>
        <v>0</v>
      </c>
      <c r="AA11" s="397" t="s">
        <v>193</v>
      </c>
      <c r="AB11" s="397" t="s">
        <v>193</v>
      </c>
      <c r="AC11" s="397" t="s">
        <v>193</v>
      </c>
      <c r="AD11" s="397" t="s">
        <v>193</v>
      </c>
      <c r="AE11" s="397" t="s">
        <v>193</v>
      </c>
      <c r="AF11" s="397" t="s">
        <v>193</v>
      </c>
      <c r="AG11" s="408">
        <f>'Start-Up'!F7</f>
      </c>
      <c r="AH11" s="397" t="s">
        <v>193</v>
      </c>
      <c r="AI11" s="397" t="s">
        <v>193</v>
      </c>
      <c r="AJ11" s="397" t="s">
        <v>193</v>
      </c>
      <c r="AK11" s="397" t="s">
        <v>193</v>
      </c>
      <c r="AL11" s="235">
        <f>'Start-Up'!E7</f>
        <v>0</v>
      </c>
      <c r="AM11" s="397" t="s">
        <v>193</v>
      </c>
      <c r="AN11" s="397" t="s">
        <v>193</v>
      </c>
      <c r="AO11" s="397" t="s">
        <v>193</v>
      </c>
      <c r="AP11" s="397" t="s">
        <v>193</v>
      </c>
      <c r="AQ11" s="408" t="str">
        <f t="shared" si="0"/>
        <v>N</v>
      </c>
      <c r="AR11" s="397" t="s">
        <v>193</v>
      </c>
      <c r="AS11" s="397" t="s">
        <v>193</v>
      </c>
      <c r="AT11" s="397" t="s">
        <v>193</v>
      </c>
      <c r="AU11" s="397" t="s">
        <v>193</v>
      </c>
      <c r="AV11" s="397" t="s">
        <v>193</v>
      </c>
      <c r="AW11" s="397" t="s">
        <v>193</v>
      </c>
      <c r="AX11" s="397" t="s">
        <v>193</v>
      </c>
      <c r="AY11" s="400"/>
      <c r="AZ11" s="397" t="s">
        <v>193</v>
      </c>
      <c r="BA11" s="397" t="s">
        <v>193</v>
      </c>
      <c r="BB11" s="397" t="s">
        <v>193</v>
      </c>
      <c r="BC11" s="538" t="s">
        <v>193</v>
      </c>
    </row>
    <row r="12" spans="1:55" ht="12.75">
      <c r="A12" s="230"/>
      <c r="B12" s="533">
        <f>'Start-Up'!A8</f>
      </c>
      <c r="C12" s="235" t="s">
        <v>267</v>
      </c>
      <c r="D12" s="235">
        <f>Header!K16</f>
        <v>0</v>
      </c>
      <c r="E12" s="400"/>
      <c r="F12" s="235">
        <f>Header!K16</f>
        <v>0</v>
      </c>
      <c r="G12" s="235">
        <f>Header!C13</f>
        <v>0</v>
      </c>
      <c r="H12" s="235" t="s">
        <v>268</v>
      </c>
      <c r="I12" s="235">
        <f>Header!C17</f>
      </c>
      <c r="J12" s="241">
        <f>Header!K17</f>
        <v>0</v>
      </c>
      <c r="K12" s="400"/>
      <c r="L12" s="235">
        <f>Header!K16</f>
        <v>0</v>
      </c>
      <c r="M12" s="400"/>
      <c r="N12" s="235">
        <f>Header!C9</f>
        <v>41295</v>
      </c>
      <c r="O12" s="397" t="s">
        <v>193</v>
      </c>
      <c r="P12" s="397" t="s">
        <v>193</v>
      </c>
      <c r="Q12" s="235">
        <f>IF(Header!K8="","",Header!K8)</f>
      </c>
      <c r="R12" s="235">
        <f>Header!K9</f>
        <v>0</v>
      </c>
      <c r="S12" s="397" t="str">
        <f>t_rmks_dtl!B12</f>
        <v> </v>
      </c>
      <c r="T12" s="235" t="s">
        <v>175</v>
      </c>
      <c r="U12" s="185">
        <f>'Start-Up'!C8</f>
        <v>0</v>
      </c>
      <c r="V12" s="397" t="s">
        <v>193</v>
      </c>
      <c r="W12" s="404" t="str">
        <f>'Start-Up'!B8</f>
        <v>INFO</v>
      </c>
      <c r="X12" s="235">
        <f>'Start-Up'!D8</f>
        <v>0</v>
      </c>
      <c r="Y12" s="397" t="s">
        <v>193</v>
      </c>
      <c r="Z12" s="394">
        <f>'Start-Up'!U8</f>
        <v>0</v>
      </c>
      <c r="AA12" s="397" t="s">
        <v>193</v>
      </c>
      <c r="AB12" s="397" t="s">
        <v>193</v>
      </c>
      <c r="AC12" s="397" t="s">
        <v>193</v>
      </c>
      <c r="AD12" s="397" t="s">
        <v>193</v>
      </c>
      <c r="AE12" s="397" t="s">
        <v>193</v>
      </c>
      <c r="AF12" s="397" t="s">
        <v>193</v>
      </c>
      <c r="AG12" s="408">
        <f>'Start-Up'!F8</f>
      </c>
      <c r="AH12" s="397" t="s">
        <v>193</v>
      </c>
      <c r="AI12" s="397" t="s">
        <v>193</v>
      </c>
      <c r="AJ12" s="397" t="s">
        <v>193</v>
      </c>
      <c r="AK12" s="397" t="s">
        <v>193</v>
      </c>
      <c r="AL12" s="235">
        <f>'Start-Up'!E8</f>
        <v>0</v>
      </c>
      <c r="AM12" s="397" t="s">
        <v>193</v>
      </c>
      <c r="AN12" s="397" t="s">
        <v>193</v>
      </c>
      <c r="AO12" s="397" t="s">
        <v>193</v>
      </c>
      <c r="AP12" s="397" t="s">
        <v>193</v>
      </c>
      <c r="AQ12" s="408" t="str">
        <f t="shared" si="0"/>
        <v>N</v>
      </c>
      <c r="AR12" s="397" t="s">
        <v>193</v>
      </c>
      <c r="AS12" s="397" t="s">
        <v>193</v>
      </c>
      <c r="AT12" s="397" t="s">
        <v>193</v>
      </c>
      <c r="AU12" s="397" t="s">
        <v>193</v>
      </c>
      <c r="AV12" s="397" t="s">
        <v>193</v>
      </c>
      <c r="AW12" s="397" t="s">
        <v>193</v>
      </c>
      <c r="AX12" s="397" t="s">
        <v>193</v>
      </c>
      <c r="AY12" s="400"/>
      <c r="AZ12" s="397" t="s">
        <v>193</v>
      </c>
      <c r="BA12" s="397" t="s">
        <v>193</v>
      </c>
      <c r="BB12" s="397" t="s">
        <v>193</v>
      </c>
      <c r="BC12" s="538" t="s">
        <v>193</v>
      </c>
    </row>
    <row r="13" spans="1:55" ht="12.75">
      <c r="A13" s="230"/>
      <c r="B13" s="533">
        <f>'Start-Up'!A9</f>
      </c>
      <c r="C13" s="235" t="s">
        <v>267</v>
      </c>
      <c r="D13" s="235">
        <f>Header!K16</f>
        <v>0</v>
      </c>
      <c r="E13" s="400"/>
      <c r="F13" s="235">
        <f>Header!K16</f>
        <v>0</v>
      </c>
      <c r="G13" s="235">
        <f>Header!C13</f>
        <v>0</v>
      </c>
      <c r="H13" s="235" t="s">
        <v>268</v>
      </c>
      <c r="I13" s="235">
        <f>Header!C17</f>
      </c>
      <c r="J13" s="241">
        <f>Header!K17</f>
        <v>0</v>
      </c>
      <c r="K13" s="400"/>
      <c r="L13" s="235">
        <f>Header!K16</f>
        <v>0</v>
      </c>
      <c r="M13" s="400"/>
      <c r="N13" s="235">
        <f>Header!C9</f>
        <v>41295</v>
      </c>
      <c r="O13" s="397" t="s">
        <v>193</v>
      </c>
      <c r="P13" s="397" t="s">
        <v>193</v>
      </c>
      <c r="Q13" s="235">
        <f>IF(Header!K8="","",Header!K8)</f>
      </c>
      <c r="R13" s="235">
        <f>Header!K9</f>
        <v>0</v>
      </c>
      <c r="S13" s="397" t="str">
        <f>t_rmks_dtl!B13</f>
        <v> </v>
      </c>
      <c r="T13" s="235" t="s">
        <v>175</v>
      </c>
      <c r="U13" s="185">
        <f>'Start-Up'!C9</f>
        <v>0</v>
      </c>
      <c r="V13" s="397" t="s">
        <v>193</v>
      </c>
      <c r="W13" s="404" t="str">
        <f>'Start-Up'!B9</f>
        <v>INFO</v>
      </c>
      <c r="X13" s="235">
        <f>'Start-Up'!D9</f>
        <v>0</v>
      </c>
      <c r="Y13" s="397" t="s">
        <v>193</v>
      </c>
      <c r="Z13" s="394">
        <f>'Start-Up'!U9</f>
        <v>0</v>
      </c>
      <c r="AA13" s="397" t="s">
        <v>193</v>
      </c>
      <c r="AB13" s="397" t="s">
        <v>193</v>
      </c>
      <c r="AC13" s="397" t="s">
        <v>193</v>
      </c>
      <c r="AD13" s="397" t="s">
        <v>193</v>
      </c>
      <c r="AE13" s="397" t="s">
        <v>193</v>
      </c>
      <c r="AF13" s="397" t="s">
        <v>193</v>
      </c>
      <c r="AG13" s="408">
        <f>'Start-Up'!F9</f>
      </c>
      <c r="AH13" s="397" t="s">
        <v>193</v>
      </c>
      <c r="AI13" s="397" t="s">
        <v>193</v>
      </c>
      <c r="AJ13" s="397" t="s">
        <v>193</v>
      </c>
      <c r="AK13" s="397" t="s">
        <v>193</v>
      </c>
      <c r="AL13" s="235">
        <f>'Start-Up'!E9</f>
        <v>0</v>
      </c>
      <c r="AM13" s="397" t="s">
        <v>193</v>
      </c>
      <c r="AN13" s="397" t="s">
        <v>193</v>
      </c>
      <c r="AO13" s="397" t="s">
        <v>193</v>
      </c>
      <c r="AP13" s="397" t="s">
        <v>193</v>
      </c>
      <c r="AQ13" s="408" t="str">
        <f t="shared" si="0"/>
        <v>N</v>
      </c>
      <c r="AR13" s="397" t="s">
        <v>193</v>
      </c>
      <c r="AS13" s="397" t="s">
        <v>193</v>
      </c>
      <c r="AT13" s="397" t="s">
        <v>193</v>
      </c>
      <c r="AU13" s="397" t="s">
        <v>193</v>
      </c>
      <c r="AV13" s="397" t="s">
        <v>193</v>
      </c>
      <c r="AW13" s="397" t="s">
        <v>193</v>
      </c>
      <c r="AX13" s="397" t="s">
        <v>193</v>
      </c>
      <c r="AY13" s="400"/>
      <c r="AZ13" s="397" t="s">
        <v>193</v>
      </c>
      <c r="BA13" s="397" t="s">
        <v>193</v>
      </c>
      <c r="BB13" s="397" t="s">
        <v>193</v>
      </c>
      <c r="BC13" s="538" t="s">
        <v>193</v>
      </c>
    </row>
    <row r="14" spans="1:55" ht="12.75">
      <c r="A14" s="230"/>
      <c r="B14" s="533">
        <f>'Start-Up'!A10</f>
      </c>
      <c r="C14" s="235" t="s">
        <v>267</v>
      </c>
      <c r="D14" s="235">
        <f>Header!K16</f>
        <v>0</v>
      </c>
      <c r="E14" s="400"/>
      <c r="F14" s="235">
        <f>Header!K16</f>
        <v>0</v>
      </c>
      <c r="G14" s="235">
        <f>Header!C13</f>
        <v>0</v>
      </c>
      <c r="H14" s="235" t="s">
        <v>268</v>
      </c>
      <c r="I14" s="235">
        <f>Header!C17</f>
      </c>
      <c r="J14" s="241">
        <f>Header!K17</f>
        <v>0</v>
      </c>
      <c r="K14" s="400"/>
      <c r="L14" s="235">
        <f>Header!K16</f>
        <v>0</v>
      </c>
      <c r="M14" s="400"/>
      <c r="N14" s="235">
        <f>Header!C9</f>
        <v>41295</v>
      </c>
      <c r="O14" s="397" t="s">
        <v>193</v>
      </c>
      <c r="P14" s="397" t="s">
        <v>193</v>
      </c>
      <c r="Q14" s="235">
        <f>IF(Header!K8="","",Header!K8)</f>
      </c>
      <c r="R14" s="235">
        <f>Header!K9</f>
        <v>0</v>
      </c>
      <c r="S14" s="397" t="str">
        <f>t_rmks_dtl!B14</f>
        <v> </v>
      </c>
      <c r="T14" s="235" t="s">
        <v>175</v>
      </c>
      <c r="U14" s="185">
        <f>'Start-Up'!C10</f>
        <v>0</v>
      </c>
      <c r="V14" s="397" t="s">
        <v>193</v>
      </c>
      <c r="W14" s="404" t="str">
        <f>'Start-Up'!B10</f>
        <v>INFO</v>
      </c>
      <c r="X14" s="235">
        <f>'Start-Up'!D10</f>
        <v>0</v>
      </c>
      <c r="Y14" s="397" t="s">
        <v>193</v>
      </c>
      <c r="Z14" s="394">
        <f>'Start-Up'!U10</f>
        <v>0</v>
      </c>
      <c r="AA14" s="397" t="s">
        <v>193</v>
      </c>
      <c r="AB14" s="397" t="s">
        <v>193</v>
      </c>
      <c r="AC14" s="397" t="s">
        <v>193</v>
      </c>
      <c r="AD14" s="397" t="s">
        <v>193</v>
      </c>
      <c r="AE14" s="397" t="s">
        <v>193</v>
      </c>
      <c r="AF14" s="397" t="s">
        <v>193</v>
      </c>
      <c r="AG14" s="408">
        <f>'Start-Up'!F10</f>
      </c>
      <c r="AH14" s="397" t="s">
        <v>193</v>
      </c>
      <c r="AI14" s="397" t="s">
        <v>193</v>
      </c>
      <c r="AJ14" s="397" t="s">
        <v>193</v>
      </c>
      <c r="AK14" s="397" t="s">
        <v>193</v>
      </c>
      <c r="AL14" s="235">
        <f>'Start-Up'!E10</f>
        <v>0</v>
      </c>
      <c r="AM14" s="397" t="s">
        <v>193</v>
      </c>
      <c r="AN14" s="397" t="s">
        <v>193</v>
      </c>
      <c r="AO14" s="397" t="s">
        <v>193</v>
      </c>
      <c r="AP14" s="397" t="s">
        <v>193</v>
      </c>
      <c r="AQ14" s="408" t="str">
        <f t="shared" si="0"/>
        <v>N</v>
      </c>
      <c r="AR14" s="397" t="s">
        <v>193</v>
      </c>
      <c r="AS14" s="397" t="s">
        <v>193</v>
      </c>
      <c r="AT14" s="397" t="s">
        <v>193</v>
      </c>
      <c r="AU14" s="397" t="s">
        <v>193</v>
      </c>
      <c r="AV14" s="397" t="s">
        <v>193</v>
      </c>
      <c r="AW14" s="397" t="s">
        <v>193</v>
      </c>
      <c r="AX14" s="397" t="s">
        <v>193</v>
      </c>
      <c r="AY14" s="400"/>
      <c r="AZ14" s="397" t="s">
        <v>193</v>
      </c>
      <c r="BA14" s="397" t="s">
        <v>193</v>
      </c>
      <c r="BB14" s="397" t="s">
        <v>193</v>
      </c>
      <c r="BC14" s="538" t="s">
        <v>193</v>
      </c>
    </row>
    <row r="15" spans="1:55" ht="12.75">
      <c r="A15" s="230"/>
      <c r="B15" s="533">
        <f>'Start-Up'!A11</f>
      </c>
      <c r="C15" s="235" t="s">
        <v>267</v>
      </c>
      <c r="D15" s="235">
        <f>Header!K16</f>
        <v>0</v>
      </c>
      <c r="E15" s="400"/>
      <c r="F15" s="235">
        <f>Header!K16</f>
        <v>0</v>
      </c>
      <c r="G15" s="235">
        <f>Header!C13</f>
        <v>0</v>
      </c>
      <c r="H15" s="235" t="s">
        <v>268</v>
      </c>
      <c r="I15" s="235">
        <f>Header!C17</f>
      </c>
      <c r="J15" s="241">
        <f>Header!K17</f>
        <v>0</v>
      </c>
      <c r="K15" s="400"/>
      <c r="L15" s="235">
        <f>Header!K16</f>
        <v>0</v>
      </c>
      <c r="M15" s="400"/>
      <c r="N15" s="235">
        <f>Header!C9</f>
        <v>41295</v>
      </c>
      <c r="O15" s="397" t="s">
        <v>193</v>
      </c>
      <c r="P15" s="397" t="s">
        <v>193</v>
      </c>
      <c r="Q15" s="235">
        <f>IF(Header!K8="","",Header!K8)</f>
      </c>
      <c r="R15" s="235">
        <f>Header!K9</f>
        <v>0</v>
      </c>
      <c r="S15" s="397" t="str">
        <f>t_rmks_dtl!B15</f>
        <v> </v>
      </c>
      <c r="T15" s="235" t="s">
        <v>175</v>
      </c>
      <c r="U15" s="185">
        <f>'Start-Up'!C11</f>
        <v>0</v>
      </c>
      <c r="V15" s="397" t="s">
        <v>193</v>
      </c>
      <c r="W15" s="404" t="str">
        <f>'Start-Up'!B11</f>
        <v>INFO</v>
      </c>
      <c r="X15" s="235">
        <f>'Start-Up'!D11</f>
        <v>0</v>
      </c>
      <c r="Y15" s="397" t="s">
        <v>193</v>
      </c>
      <c r="Z15" s="394">
        <f>'Start-Up'!U11</f>
        <v>0</v>
      </c>
      <c r="AA15" s="397" t="s">
        <v>193</v>
      </c>
      <c r="AB15" s="397" t="s">
        <v>193</v>
      </c>
      <c r="AC15" s="397" t="s">
        <v>193</v>
      </c>
      <c r="AD15" s="397" t="s">
        <v>193</v>
      </c>
      <c r="AE15" s="397" t="s">
        <v>193</v>
      </c>
      <c r="AF15" s="397" t="s">
        <v>193</v>
      </c>
      <c r="AG15" s="408">
        <f>'Start-Up'!F11</f>
      </c>
      <c r="AH15" s="397" t="s">
        <v>193</v>
      </c>
      <c r="AI15" s="397" t="s">
        <v>193</v>
      </c>
      <c r="AJ15" s="397" t="s">
        <v>193</v>
      </c>
      <c r="AK15" s="397" t="s">
        <v>193</v>
      </c>
      <c r="AL15" s="235">
        <f>'Start-Up'!E11</f>
        <v>0</v>
      </c>
      <c r="AM15" s="397" t="s">
        <v>193</v>
      </c>
      <c r="AN15" s="397" t="s">
        <v>193</v>
      </c>
      <c r="AO15" s="397" t="s">
        <v>193</v>
      </c>
      <c r="AP15" s="397" t="s">
        <v>193</v>
      </c>
      <c r="AQ15" s="408" t="str">
        <f t="shared" si="0"/>
        <v>N</v>
      </c>
      <c r="AR15" s="397" t="s">
        <v>193</v>
      </c>
      <c r="AS15" s="397" t="s">
        <v>193</v>
      </c>
      <c r="AT15" s="397" t="s">
        <v>193</v>
      </c>
      <c r="AU15" s="397" t="s">
        <v>193</v>
      </c>
      <c r="AV15" s="397" t="s">
        <v>193</v>
      </c>
      <c r="AW15" s="397" t="s">
        <v>193</v>
      </c>
      <c r="AX15" s="397" t="s">
        <v>193</v>
      </c>
      <c r="AY15" s="400"/>
      <c r="AZ15" s="397" t="s">
        <v>193</v>
      </c>
      <c r="BA15" s="397" t="s">
        <v>193</v>
      </c>
      <c r="BB15" s="397" t="s">
        <v>193</v>
      </c>
      <c r="BC15" s="538" t="s">
        <v>193</v>
      </c>
    </row>
    <row r="16" spans="1:55" ht="12.75">
      <c r="A16" s="230"/>
      <c r="B16" s="533">
        <f>'Start-Up'!A12</f>
      </c>
      <c r="C16" s="235" t="s">
        <v>267</v>
      </c>
      <c r="D16" s="235">
        <f>Header!K16</f>
        <v>0</v>
      </c>
      <c r="E16" s="400"/>
      <c r="F16" s="235">
        <f>Header!K16</f>
        <v>0</v>
      </c>
      <c r="G16" s="235">
        <f>Header!C13</f>
        <v>0</v>
      </c>
      <c r="H16" s="235" t="s">
        <v>268</v>
      </c>
      <c r="I16" s="235">
        <f>Header!C17</f>
      </c>
      <c r="J16" s="241">
        <f>Header!K17</f>
        <v>0</v>
      </c>
      <c r="K16" s="400"/>
      <c r="L16" s="235">
        <f>Header!K16</f>
        <v>0</v>
      </c>
      <c r="M16" s="400"/>
      <c r="N16" s="235">
        <f>Header!C9</f>
        <v>41295</v>
      </c>
      <c r="O16" s="397" t="s">
        <v>193</v>
      </c>
      <c r="P16" s="397" t="s">
        <v>193</v>
      </c>
      <c r="Q16" s="235">
        <f>IF(Header!K8="","",Header!K8)</f>
      </c>
      <c r="R16" s="235">
        <f>Header!K9</f>
        <v>0</v>
      </c>
      <c r="S16" s="397" t="str">
        <f>t_rmks_dtl!B16</f>
        <v> </v>
      </c>
      <c r="T16" s="235" t="s">
        <v>175</v>
      </c>
      <c r="U16" s="185">
        <f>'Start-Up'!C12</f>
        <v>0</v>
      </c>
      <c r="V16" s="397" t="s">
        <v>193</v>
      </c>
      <c r="W16" s="404" t="str">
        <f>'Start-Up'!B12</f>
        <v>INFO</v>
      </c>
      <c r="X16" s="235">
        <f>'Start-Up'!D12</f>
        <v>0</v>
      </c>
      <c r="Y16" s="397" t="s">
        <v>193</v>
      </c>
      <c r="Z16" s="394">
        <f>'Start-Up'!U12</f>
        <v>0</v>
      </c>
      <c r="AA16" s="397" t="s">
        <v>193</v>
      </c>
      <c r="AB16" s="397" t="s">
        <v>193</v>
      </c>
      <c r="AC16" s="397" t="s">
        <v>193</v>
      </c>
      <c r="AD16" s="397" t="s">
        <v>193</v>
      </c>
      <c r="AE16" s="397" t="s">
        <v>193</v>
      </c>
      <c r="AF16" s="397" t="s">
        <v>193</v>
      </c>
      <c r="AG16" s="408">
        <f>'Start-Up'!F12</f>
      </c>
      <c r="AH16" s="397" t="s">
        <v>193</v>
      </c>
      <c r="AI16" s="397" t="s">
        <v>193</v>
      </c>
      <c r="AJ16" s="397" t="s">
        <v>193</v>
      </c>
      <c r="AK16" s="397" t="s">
        <v>193</v>
      </c>
      <c r="AL16" s="235">
        <f>'Start-Up'!E12</f>
        <v>0</v>
      </c>
      <c r="AM16" s="397" t="s">
        <v>193</v>
      </c>
      <c r="AN16" s="397" t="s">
        <v>193</v>
      </c>
      <c r="AO16" s="397" t="s">
        <v>193</v>
      </c>
      <c r="AP16" s="397" t="s">
        <v>193</v>
      </c>
      <c r="AQ16" s="408" t="str">
        <f t="shared" si="0"/>
        <v>N</v>
      </c>
      <c r="AR16" s="397" t="s">
        <v>193</v>
      </c>
      <c r="AS16" s="397" t="s">
        <v>193</v>
      </c>
      <c r="AT16" s="397" t="s">
        <v>193</v>
      </c>
      <c r="AU16" s="397" t="s">
        <v>193</v>
      </c>
      <c r="AV16" s="397" t="s">
        <v>193</v>
      </c>
      <c r="AW16" s="397" t="s">
        <v>193</v>
      </c>
      <c r="AX16" s="397" t="s">
        <v>193</v>
      </c>
      <c r="AY16" s="400"/>
      <c r="AZ16" s="397" t="s">
        <v>193</v>
      </c>
      <c r="BA16" s="397" t="s">
        <v>193</v>
      </c>
      <c r="BB16" s="397" t="s">
        <v>193</v>
      </c>
      <c r="BC16" s="538" t="s">
        <v>193</v>
      </c>
    </row>
    <row r="17" spans="1:55" ht="12.75">
      <c r="A17" s="230"/>
      <c r="B17" s="533">
        <f>'Start-Up'!A13</f>
      </c>
      <c r="C17" s="235" t="s">
        <v>267</v>
      </c>
      <c r="D17" s="235">
        <f>Header!K16</f>
        <v>0</v>
      </c>
      <c r="E17" s="400"/>
      <c r="F17" s="235">
        <f>Header!K16</f>
        <v>0</v>
      </c>
      <c r="G17" s="235">
        <f>Header!C13</f>
        <v>0</v>
      </c>
      <c r="H17" s="235" t="s">
        <v>268</v>
      </c>
      <c r="I17" s="235">
        <f>Header!C17</f>
      </c>
      <c r="J17" s="241">
        <f>Header!K17</f>
        <v>0</v>
      </c>
      <c r="K17" s="400"/>
      <c r="L17" s="235">
        <f>Header!K16</f>
        <v>0</v>
      </c>
      <c r="M17" s="400"/>
      <c r="N17" s="235">
        <f>Header!C9</f>
        <v>41295</v>
      </c>
      <c r="O17" s="397" t="s">
        <v>193</v>
      </c>
      <c r="P17" s="397" t="s">
        <v>193</v>
      </c>
      <c r="Q17" s="235">
        <f>IF(Header!K8="","",Header!K8)</f>
      </c>
      <c r="R17" s="235">
        <f>Header!K9</f>
        <v>0</v>
      </c>
      <c r="S17" s="397" t="str">
        <f>t_rmks_dtl!B17</f>
        <v> </v>
      </c>
      <c r="T17" s="235" t="s">
        <v>175</v>
      </c>
      <c r="U17" s="185">
        <f>'Start-Up'!C13</f>
        <v>0</v>
      </c>
      <c r="V17" s="397" t="s">
        <v>193</v>
      </c>
      <c r="W17" s="404" t="str">
        <f>'Start-Up'!B13</f>
        <v>INFO</v>
      </c>
      <c r="X17" s="235">
        <f>'Start-Up'!D13</f>
        <v>0</v>
      </c>
      <c r="Y17" s="397" t="s">
        <v>193</v>
      </c>
      <c r="Z17" s="394">
        <f>'Start-Up'!U13</f>
        <v>0</v>
      </c>
      <c r="AA17" s="397" t="s">
        <v>193</v>
      </c>
      <c r="AB17" s="397" t="s">
        <v>193</v>
      </c>
      <c r="AC17" s="397" t="s">
        <v>193</v>
      </c>
      <c r="AD17" s="397" t="s">
        <v>193</v>
      </c>
      <c r="AE17" s="397" t="s">
        <v>193</v>
      </c>
      <c r="AF17" s="397" t="s">
        <v>193</v>
      </c>
      <c r="AG17" s="408">
        <f>'Start-Up'!F13</f>
      </c>
      <c r="AH17" s="397" t="s">
        <v>193</v>
      </c>
      <c r="AI17" s="397" t="s">
        <v>193</v>
      </c>
      <c r="AJ17" s="397" t="s">
        <v>193</v>
      </c>
      <c r="AK17" s="397" t="s">
        <v>193</v>
      </c>
      <c r="AL17" s="235">
        <f>'Start-Up'!E13</f>
        <v>0</v>
      </c>
      <c r="AM17" s="397" t="s">
        <v>193</v>
      </c>
      <c r="AN17" s="397" t="s">
        <v>193</v>
      </c>
      <c r="AO17" s="397" t="s">
        <v>193</v>
      </c>
      <c r="AP17" s="397" t="s">
        <v>193</v>
      </c>
      <c r="AQ17" s="408" t="str">
        <f t="shared" si="0"/>
        <v>N</v>
      </c>
      <c r="AR17" s="397" t="s">
        <v>193</v>
      </c>
      <c r="AS17" s="397" t="s">
        <v>193</v>
      </c>
      <c r="AT17" s="397" t="s">
        <v>193</v>
      </c>
      <c r="AU17" s="397" t="s">
        <v>193</v>
      </c>
      <c r="AV17" s="397" t="s">
        <v>193</v>
      </c>
      <c r="AW17" s="397" t="s">
        <v>193</v>
      </c>
      <c r="AX17" s="397" t="s">
        <v>193</v>
      </c>
      <c r="AY17" s="400"/>
      <c r="AZ17" s="397" t="s">
        <v>193</v>
      </c>
      <c r="BA17" s="397" t="s">
        <v>193</v>
      </c>
      <c r="BB17" s="397" t="s">
        <v>193</v>
      </c>
      <c r="BC17" s="538" t="s">
        <v>193</v>
      </c>
    </row>
    <row r="18" spans="1:55" ht="12.75">
      <c r="A18" s="230"/>
      <c r="B18" s="533">
        <f>'Start-Up'!A14</f>
      </c>
      <c r="C18" s="235" t="s">
        <v>267</v>
      </c>
      <c r="D18" s="235">
        <f>Header!K16</f>
        <v>0</v>
      </c>
      <c r="E18" s="400"/>
      <c r="F18" s="235">
        <f>Header!K16</f>
        <v>0</v>
      </c>
      <c r="G18" s="235">
        <f>Header!C13</f>
        <v>0</v>
      </c>
      <c r="H18" s="235" t="s">
        <v>268</v>
      </c>
      <c r="I18" s="235">
        <f>Header!C17</f>
      </c>
      <c r="J18" s="241">
        <f>Header!K17</f>
        <v>0</v>
      </c>
      <c r="K18" s="400"/>
      <c r="L18" s="235">
        <f>Header!K16</f>
        <v>0</v>
      </c>
      <c r="M18" s="400"/>
      <c r="N18" s="235">
        <f>Header!C9</f>
        <v>41295</v>
      </c>
      <c r="O18" s="397" t="s">
        <v>193</v>
      </c>
      <c r="P18" s="397" t="s">
        <v>193</v>
      </c>
      <c r="Q18" s="235">
        <f>IF(Header!K8="","",Header!K8)</f>
      </c>
      <c r="R18" s="235">
        <f>Header!K9</f>
        <v>0</v>
      </c>
      <c r="S18" s="397" t="str">
        <f>t_rmks_dtl!B18</f>
        <v> </v>
      </c>
      <c r="T18" s="235" t="s">
        <v>175</v>
      </c>
      <c r="U18" s="185">
        <f>'Start-Up'!C14</f>
        <v>0</v>
      </c>
      <c r="V18" s="397" t="s">
        <v>193</v>
      </c>
      <c r="W18" s="404" t="str">
        <f>'Start-Up'!B14</f>
        <v>INFO</v>
      </c>
      <c r="X18" s="235">
        <f>'Start-Up'!D14</f>
        <v>0</v>
      </c>
      <c r="Y18" s="397" t="s">
        <v>193</v>
      </c>
      <c r="Z18" s="394">
        <f>'Start-Up'!U14</f>
        <v>0</v>
      </c>
      <c r="AA18" s="397" t="s">
        <v>193</v>
      </c>
      <c r="AB18" s="397" t="s">
        <v>193</v>
      </c>
      <c r="AC18" s="397" t="s">
        <v>193</v>
      </c>
      <c r="AD18" s="397" t="s">
        <v>193</v>
      </c>
      <c r="AE18" s="397" t="s">
        <v>193</v>
      </c>
      <c r="AF18" s="397" t="s">
        <v>193</v>
      </c>
      <c r="AG18" s="408">
        <f>'Start-Up'!F14</f>
      </c>
      <c r="AH18" s="397" t="s">
        <v>193</v>
      </c>
      <c r="AI18" s="397" t="s">
        <v>193</v>
      </c>
      <c r="AJ18" s="397" t="s">
        <v>193</v>
      </c>
      <c r="AK18" s="397" t="s">
        <v>193</v>
      </c>
      <c r="AL18" s="235">
        <f>'Start-Up'!E14</f>
        <v>0</v>
      </c>
      <c r="AM18" s="397" t="s">
        <v>193</v>
      </c>
      <c r="AN18" s="397" t="s">
        <v>193</v>
      </c>
      <c r="AO18" s="397" t="s">
        <v>193</v>
      </c>
      <c r="AP18" s="397" t="s">
        <v>193</v>
      </c>
      <c r="AQ18" s="408" t="str">
        <f t="shared" si="0"/>
        <v>N</v>
      </c>
      <c r="AR18" s="397" t="s">
        <v>193</v>
      </c>
      <c r="AS18" s="397" t="s">
        <v>193</v>
      </c>
      <c r="AT18" s="397" t="s">
        <v>193</v>
      </c>
      <c r="AU18" s="397" t="s">
        <v>193</v>
      </c>
      <c r="AV18" s="397" t="s">
        <v>193</v>
      </c>
      <c r="AW18" s="397" t="s">
        <v>193</v>
      </c>
      <c r="AX18" s="397" t="s">
        <v>193</v>
      </c>
      <c r="AY18" s="400"/>
      <c r="AZ18" s="397" t="s">
        <v>193</v>
      </c>
      <c r="BA18" s="397" t="s">
        <v>193</v>
      </c>
      <c r="BB18" s="397" t="s">
        <v>193</v>
      </c>
      <c r="BC18" s="538" t="s">
        <v>193</v>
      </c>
    </row>
    <row r="19" spans="1:55" ht="12.75">
      <c r="A19" s="230"/>
      <c r="B19" s="533">
        <f>'Start-Up'!A15</f>
      </c>
      <c r="C19" s="235" t="s">
        <v>267</v>
      </c>
      <c r="D19" s="235">
        <f>Header!K16</f>
        <v>0</v>
      </c>
      <c r="E19" s="400"/>
      <c r="F19" s="235">
        <f>Header!K16</f>
        <v>0</v>
      </c>
      <c r="G19" s="235">
        <f>Header!C13</f>
        <v>0</v>
      </c>
      <c r="H19" s="235" t="s">
        <v>268</v>
      </c>
      <c r="I19" s="235">
        <f>Header!C17</f>
      </c>
      <c r="J19" s="241">
        <f>Header!K17</f>
        <v>0</v>
      </c>
      <c r="K19" s="400"/>
      <c r="L19" s="235">
        <f>Header!K16</f>
        <v>0</v>
      </c>
      <c r="M19" s="400"/>
      <c r="N19" s="235">
        <f>Header!C9</f>
        <v>41295</v>
      </c>
      <c r="O19" s="397" t="s">
        <v>193</v>
      </c>
      <c r="P19" s="397" t="s">
        <v>193</v>
      </c>
      <c r="Q19" s="235">
        <f>IF(Header!K8="","",Header!K8)</f>
      </c>
      <c r="R19" s="235">
        <f>Header!K9</f>
        <v>0</v>
      </c>
      <c r="S19" s="397" t="str">
        <f>t_rmks_dtl!B19</f>
        <v> </v>
      </c>
      <c r="T19" s="235" t="s">
        <v>175</v>
      </c>
      <c r="U19" s="185">
        <f>'Start-Up'!C15</f>
        <v>0</v>
      </c>
      <c r="V19" s="397" t="s">
        <v>193</v>
      </c>
      <c r="W19" s="404" t="str">
        <f>'Start-Up'!B15</f>
        <v>INFO</v>
      </c>
      <c r="X19" s="235">
        <f>'Start-Up'!D15</f>
        <v>0</v>
      </c>
      <c r="Y19" s="397" t="s">
        <v>193</v>
      </c>
      <c r="Z19" s="394">
        <f>'Start-Up'!U15</f>
        <v>0</v>
      </c>
      <c r="AA19" s="397" t="s">
        <v>193</v>
      </c>
      <c r="AB19" s="397" t="s">
        <v>193</v>
      </c>
      <c r="AC19" s="397" t="s">
        <v>193</v>
      </c>
      <c r="AD19" s="397" t="s">
        <v>193</v>
      </c>
      <c r="AE19" s="397" t="s">
        <v>193</v>
      </c>
      <c r="AF19" s="397" t="s">
        <v>193</v>
      </c>
      <c r="AG19" s="408">
        <f>'Start-Up'!F15</f>
      </c>
      <c r="AH19" s="397" t="s">
        <v>193</v>
      </c>
      <c r="AI19" s="397" t="s">
        <v>193</v>
      </c>
      <c r="AJ19" s="397" t="s">
        <v>193</v>
      </c>
      <c r="AK19" s="397" t="s">
        <v>193</v>
      </c>
      <c r="AL19" s="235">
        <f>'Start-Up'!E15</f>
        <v>0</v>
      </c>
      <c r="AM19" s="397" t="s">
        <v>193</v>
      </c>
      <c r="AN19" s="397" t="s">
        <v>193</v>
      </c>
      <c r="AO19" s="397" t="s">
        <v>193</v>
      </c>
      <c r="AP19" s="397" t="s">
        <v>193</v>
      </c>
      <c r="AQ19" s="408" t="str">
        <f t="shared" si="0"/>
        <v>N</v>
      </c>
      <c r="AR19" s="397" t="s">
        <v>193</v>
      </c>
      <c r="AS19" s="397" t="s">
        <v>193</v>
      </c>
      <c r="AT19" s="397" t="s">
        <v>193</v>
      </c>
      <c r="AU19" s="397" t="s">
        <v>193</v>
      </c>
      <c r="AV19" s="397" t="s">
        <v>193</v>
      </c>
      <c r="AW19" s="397" t="s">
        <v>193</v>
      </c>
      <c r="AX19" s="397" t="s">
        <v>193</v>
      </c>
      <c r="AY19" s="400"/>
      <c r="AZ19" s="397" t="s">
        <v>193</v>
      </c>
      <c r="BA19" s="397" t="s">
        <v>193</v>
      </c>
      <c r="BB19" s="397" t="s">
        <v>193</v>
      </c>
      <c r="BC19" s="538" t="s">
        <v>193</v>
      </c>
    </row>
    <row r="20" spans="1:55" ht="12.75">
      <c r="A20" s="230"/>
      <c r="B20" s="533">
        <f>'Start-Up'!A16</f>
      </c>
      <c r="C20" s="235" t="s">
        <v>267</v>
      </c>
      <c r="D20" s="235">
        <f>Header!K16</f>
        <v>0</v>
      </c>
      <c r="E20" s="400"/>
      <c r="F20" s="235">
        <f>Header!K16</f>
        <v>0</v>
      </c>
      <c r="G20" s="235">
        <f>Header!C13</f>
        <v>0</v>
      </c>
      <c r="H20" s="235" t="s">
        <v>268</v>
      </c>
      <c r="I20" s="235">
        <f>Header!C17</f>
      </c>
      <c r="J20" s="241">
        <f>Header!K17</f>
        <v>0</v>
      </c>
      <c r="K20" s="400"/>
      <c r="L20" s="235">
        <f>Header!K16</f>
        <v>0</v>
      </c>
      <c r="M20" s="400"/>
      <c r="N20" s="235">
        <f>Header!C9</f>
        <v>41295</v>
      </c>
      <c r="O20" s="397" t="s">
        <v>193</v>
      </c>
      <c r="P20" s="397" t="s">
        <v>193</v>
      </c>
      <c r="Q20" s="235">
        <f>IF(Header!K8="","",Header!K8)</f>
      </c>
      <c r="R20" s="235">
        <f>Header!K9</f>
        <v>0</v>
      </c>
      <c r="S20" s="397" t="str">
        <f>t_rmks_dtl!B20</f>
        <v> </v>
      </c>
      <c r="T20" s="235" t="s">
        <v>175</v>
      </c>
      <c r="U20" s="185">
        <f>'Start-Up'!C16</f>
        <v>0</v>
      </c>
      <c r="V20" s="397" t="s">
        <v>193</v>
      </c>
      <c r="W20" s="404" t="str">
        <f>'Start-Up'!B16</f>
        <v>INFO</v>
      </c>
      <c r="X20" s="235">
        <f>'Start-Up'!D16</f>
        <v>0</v>
      </c>
      <c r="Y20" s="397" t="s">
        <v>193</v>
      </c>
      <c r="Z20" s="394">
        <f>'Start-Up'!U16</f>
        <v>0</v>
      </c>
      <c r="AA20" s="397" t="s">
        <v>193</v>
      </c>
      <c r="AB20" s="397" t="s">
        <v>193</v>
      </c>
      <c r="AC20" s="397" t="s">
        <v>193</v>
      </c>
      <c r="AD20" s="397" t="s">
        <v>193</v>
      </c>
      <c r="AE20" s="397" t="s">
        <v>193</v>
      </c>
      <c r="AF20" s="397" t="s">
        <v>193</v>
      </c>
      <c r="AG20" s="408">
        <f>'Start-Up'!F16</f>
      </c>
      <c r="AH20" s="397" t="s">
        <v>193</v>
      </c>
      <c r="AI20" s="397" t="s">
        <v>193</v>
      </c>
      <c r="AJ20" s="397" t="s">
        <v>193</v>
      </c>
      <c r="AK20" s="397" t="s">
        <v>193</v>
      </c>
      <c r="AL20" s="235">
        <f>'Start-Up'!E16</f>
        <v>0</v>
      </c>
      <c r="AM20" s="397" t="s">
        <v>193</v>
      </c>
      <c r="AN20" s="397" t="s">
        <v>193</v>
      </c>
      <c r="AO20" s="397" t="s">
        <v>193</v>
      </c>
      <c r="AP20" s="397" t="s">
        <v>193</v>
      </c>
      <c r="AQ20" s="408" t="str">
        <f t="shared" si="0"/>
        <v>N</v>
      </c>
      <c r="AR20" s="397" t="s">
        <v>193</v>
      </c>
      <c r="AS20" s="397" t="s">
        <v>193</v>
      </c>
      <c r="AT20" s="397" t="s">
        <v>193</v>
      </c>
      <c r="AU20" s="397" t="s">
        <v>193</v>
      </c>
      <c r="AV20" s="397" t="s">
        <v>193</v>
      </c>
      <c r="AW20" s="397" t="s">
        <v>193</v>
      </c>
      <c r="AX20" s="397" t="s">
        <v>193</v>
      </c>
      <c r="AY20" s="400"/>
      <c r="AZ20" s="397" t="s">
        <v>193</v>
      </c>
      <c r="BA20" s="397" t="s">
        <v>193</v>
      </c>
      <c r="BB20" s="397" t="s">
        <v>193</v>
      </c>
      <c r="BC20" s="538" t="s">
        <v>193</v>
      </c>
    </row>
    <row r="21" spans="1:55" ht="12.75">
      <c r="A21" s="230"/>
      <c r="B21" s="533">
        <f>'Start-Up'!A17</f>
      </c>
      <c r="C21" s="235" t="s">
        <v>267</v>
      </c>
      <c r="D21" s="235">
        <f>Header!K16</f>
        <v>0</v>
      </c>
      <c r="E21" s="400"/>
      <c r="F21" s="235">
        <f>Header!K16</f>
        <v>0</v>
      </c>
      <c r="G21" s="235">
        <f>Header!C13</f>
        <v>0</v>
      </c>
      <c r="H21" s="235" t="s">
        <v>268</v>
      </c>
      <c r="I21" s="235">
        <f>Header!C17</f>
      </c>
      <c r="J21" s="241">
        <f>Header!K17</f>
        <v>0</v>
      </c>
      <c r="K21" s="400"/>
      <c r="L21" s="235">
        <f>Header!K16</f>
        <v>0</v>
      </c>
      <c r="M21" s="400"/>
      <c r="N21" s="235">
        <f>Header!C9</f>
        <v>41295</v>
      </c>
      <c r="O21" s="397" t="s">
        <v>193</v>
      </c>
      <c r="P21" s="397" t="s">
        <v>193</v>
      </c>
      <c r="Q21" s="235">
        <f>IF(Header!K8="","",Header!K8)</f>
      </c>
      <c r="R21" s="235">
        <f>Header!K9</f>
        <v>0</v>
      </c>
      <c r="S21" s="397" t="str">
        <f>t_rmks_dtl!B21</f>
        <v> </v>
      </c>
      <c r="T21" s="235" t="s">
        <v>175</v>
      </c>
      <c r="U21" s="185">
        <f>'Start-Up'!C17</f>
        <v>0</v>
      </c>
      <c r="V21" s="397" t="s">
        <v>193</v>
      </c>
      <c r="W21" s="404" t="str">
        <f>'Start-Up'!B17</f>
        <v>INFO</v>
      </c>
      <c r="X21" s="235">
        <f>'Start-Up'!D17</f>
        <v>0</v>
      </c>
      <c r="Y21" s="397" t="s">
        <v>193</v>
      </c>
      <c r="Z21" s="394">
        <f>'Start-Up'!U17</f>
        <v>0</v>
      </c>
      <c r="AA21" s="397" t="s">
        <v>193</v>
      </c>
      <c r="AB21" s="397" t="s">
        <v>193</v>
      </c>
      <c r="AC21" s="397" t="s">
        <v>193</v>
      </c>
      <c r="AD21" s="397" t="s">
        <v>193</v>
      </c>
      <c r="AE21" s="397" t="s">
        <v>193</v>
      </c>
      <c r="AF21" s="397" t="s">
        <v>193</v>
      </c>
      <c r="AG21" s="408">
        <f>'Start-Up'!F17</f>
      </c>
      <c r="AH21" s="397" t="s">
        <v>193</v>
      </c>
      <c r="AI21" s="397" t="s">
        <v>193</v>
      </c>
      <c r="AJ21" s="397" t="s">
        <v>193</v>
      </c>
      <c r="AK21" s="397" t="s">
        <v>193</v>
      </c>
      <c r="AL21" s="235">
        <f>'Start-Up'!E17</f>
        <v>0</v>
      </c>
      <c r="AM21" s="397" t="s">
        <v>193</v>
      </c>
      <c r="AN21" s="397" t="s">
        <v>193</v>
      </c>
      <c r="AO21" s="397" t="s">
        <v>193</v>
      </c>
      <c r="AP21" s="397" t="s">
        <v>193</v>
      </c>
      <c r="AQ21" s="408" t="str">
        <f t="shared" si="0"/>
        <v>N</v>
      </c>
      <c r="AR21" s="397" t="s">
        <v>193</v>
      </c>
      <c r="AS21" s="397" t="s">
        <v>193</v>
      </c>
      <c r="AT21" s="397" t="s">
        <v>193</v>
      </c>
      <c r="AU21" s="397" t="s">
        <v>193</v>
      </c>
      <c r="AV21" s="397" t="s">
        <v>193</v>
      </c>
      <c r="AW21" s="397" t="s">
        <v>193</v>
      </c>
      <c r="AX21" s="397" t="s">
        <v>193</v>
      </c>
      <c r="AY21" s="400"/>
      <c r="AZ21" s="397" t="s">
        <v>193</v>
      </c>
      <c r="BA21" s="397" t="s">
        <v>193</v>
      </c>
      <c r="BB21" s="397" t="s">
        <v>193</v>
      </c>
      <c r="BC21" s="538" t="s">
        <v>193</v>
      </c>
    </row>
    <row r="22" spans="1:55" ht="12.75">
      <c r="A22" s="230"/>
      <c r="B22" s="533">
        <f>'Start-Up'!A18</f>
      </c>
      <c r="C22" s="235" t="s">
        <v>267</v>
      </c>
      <c r="D22" s="235">
        <f>Header!K16</f>
        <v>0</v>
      </c>
      <c r="E22" s="400"/>
      <c r="F22" s="235">
        <f>Header!K16</f>
        <v>0</v>
      </c>
      <c r="G22" s="235">
        <f>Header!C13</f>
        <v>0</v>
      </c>
      <c r="H22" s="235" t="s">
        <v>268</v>
      </c>
      <c r="I22" s="235">
        <f>Header!C17</f>
      </c>
      <c r="J22" s="241">
        <f>Header!K17</f>
        <v>0</v>
      </c>
      <c r="K22" s="400"/>
      <c r="L22" s="235">
        <f>Header!K16</f>
        <v>0</v>
      </c>
      <c r="M22" s="400"/>
      <c r="N22" s="235">
        <f>Header!C9</f>
        <v>41295</v>
      </c>
      <c r="O22" s="397" t="s">
        <v>193</v>
      </c>
      <c r="P22" s="397" t="s">
        <v>193</v>
      </c>
      <c r="Q22" s="235">
        <f>IF(Header!K8="","",Header!K8)</f>
      </c>
      <c r="R22" s="235">
        <f>Header!K9</f>
        <v>0</v>
      </c>
      <c r="S22" s="397" t="str">
        <f>t_rmks_dtl!B22</f>
        <v> </v>
      </c>
      <c r="T22" s="235" t="s">
        <v>175</v>
      </c>
      <c r="U22" s="185">
        <f>'Start-Up'!C18</f>
        <v>0</v>
      </c>
      <c r="V22" s="397" t="s">
        <v>193</v>
      </c>
      <c r="W22" s="404" t="str">
        <f>'Start-Up'!B18</f>
        <v>INFO</v>
      </c>
      <c r="X22" s="235">
        <f>'Start-Up'!D18</f>
        <v>0</v>
      </c>
      <c r="Y22" s="397" t="s">
        <v>193</v>
      </c>
      <c r="Z22" s="394">
        <f>'Start-Up'!U18</f>
        <v>0</v>
      </c>
      <c r="AA22" s="397" t="s">
        <v>193</v>
      </c>
      <c r="AB22" s="397" t="s">
        <v>193</v>
      </c>
      <c r="AC22" s="397" t="s">
        <v>193</v>
      </c>
      <c r="AD22" s="397" t="s">
        <v>193</v>
      </c>
      <c r="AE22" s="397" t="s">
        <v>193</v>
      </c>
      <c r="AF22" s="397" t="s">
        <v>193</v>
      </c>
      <c r="AG22" s="408">
        <f>'Start-Up'!F18</f>
      </c>
      <c r="AH22" s="397" t="s">
        <v>193</v>
      </c>
      <c r="AI22" s="397" t="s">
        <v>193</v>
      </c>
      <c r="AJ22" s="397" t="s">
        <v>193</v>
      </c>
      <c r="AK22" s="397" t="s">
        <v>193</v>
      </c>
      <c r="AL22" s="235">
        <f>'Start-Up'!E18</f>
        <v>0</v>
      </c>
      <c r="AM22" s="397" t="s">
        <v>193</v>
      </c>
      <c r="AN22" s="397" t="s">
        <v>193</v>
      </c>
      <c r="AO22" s="397" t="s">
        <v>193</v>
      </c>
      <c r="AP22" s="397" t="s">
        <v>193</v>
      </c>
      <c r="AQ22" s="408" t="str">
        <f t="shared" si="0"/>
        <v>N</v>
      </c>
      <c r="AR22" s="397" t="s">
        <v>193</v>
      </c>
      <c r="AS22" s="397" t="s">
        <v>193</v>
      </c>
      <c r="AT22" s="397" t="s">
        <v>193</v>
      </c>
      <c r="AU22" s="397" t="s">
        <v>193</v>
      </c>
      <c r="AV22" s="397" t="s">
        <v>193</v>
      </c>
      <c r="AW22" s="397" t="s">
        <v>193</v>
      </c>
      <c r="AX22" s="397" t="s">
        <v>193</v>
      </c>
      <c r="AY22" s="400"/>
      <c r="AZ22" s="397" t="s">
        <v>193</v>
      </c>
      <c r="BA22" s="397" t="s">
        <v>193</v>
      </c>
      <c r="BB22" s="397" t="s">
        <v>193</v>
      </c>
      <c r="BC22" s="538" t="s">
        <v>193</v>
      </c>
    </row>
    <row r="23" spans="1:55" ht="12.75">
      <c r="A23" s="230"/>
      <c r="B23" s="533">
        <f>'Start-Up'!A19</f>
      </c>
      <c r="C23" s="235" t="s">
        <v>267</v>
      </c>
      <c r="D23" s="235">
        <f>Header!K16</f>
        <v>0</v>
      </c>
      <c r="E23" s="400"/>
      <c r="F23" s="235">
        <f>Header!K16</f>
        <v>0</v>
      </c>
      <c r="G23" s="235">
        <f>Header!C13</f>
        <v>0</v>
      </c>
      <c r="H23" s="235" t="s">
        <v>268</v>
      </c>
      <c r="I23" s="235">
        <f>Header!C17</f>
      </c>
      <c r="J23" s="241">
        <f>Header!K17</f>
        <v>0</v>
      </c>
      <c r="K23" s="400"/>
      <c r="L23" s="235">
        <f>Header!K16</f>
        <v>0</v>
      </c>
      <c r="M23" s="400"/>
      <c r="N23" s="235">
        <f>Header!C9</f>
        <v>41295</v>
      </c>
      <c r="O23" s="397" t="s">
        <v>193</v>
      </c>
      <c r="P23" s="397" t="s">
        <v>193</v>
      </c>
      <c r="Q23" s="235">
        <f>IF(Header!K8="","",Header!K8)</f>
      </c>
      <c r="R23" s="235">
        <f>Header!K9</f>
        <v>0</v>
      </c>
      <c r="S23" s="397" t="str">
        <f>t_rmks_dtl!B23</f>
        <v> </v>
      </c>
      <c r="T23" s="235" t="s">
        <v>175</v>
      </c>
      <c r="U23" s="185">
        <f>'Start-Up'!C19</f>
        <v>0</v>
      </c>
      <c r="V23" s="397" t="s">
        <v>193</v>
      </c>
      <c r="W23" s="404" t="str">
        <f>'Start-Up'!B19</f>
        <v>INFO</v>
      </c>
      <c r="X23" s="235">
        <f>'Start-Up'!D19</f>
        <v>0</v>
      </c>
      <c r="Y23" s="397" t="s">
        <v>193</v>
      </c>
      <c r="Z23" s="394">
        <f>'Start-Up'!U19</f>
        <v>0</v>
      </c>
      <c r="AA23" s="397" t="s">
        <v>193</v>
      </c>
      <c r="AB23" s="397" t="s">
        <v>193</v>
      </c>
      <c r="AC23" s="397" t="s">
        <v>193</v>
      </c>
      <c r="AD23" s="397" t="s">
        <v>193</v>
      </c>
      <c r="AE23" s="397" t="s">
        <v>193</v>
      </c>
      <c r="AF23" s="397" t="s">
        <v>193</v>
      </c>
      <c r="AG23" s="408">
        <f>'Start-Up'!F19</f>
      </c>
      <c r="AH23" s="397" t="s">
        <v>193</v>
      </c>
      <c r="AI23" s="397" t="s">
        <v>193</v>
      </c>
      <c r="AJ23" s="397" t="s">
        <v>193</v>
      </c>
      <c r="AK23" s="397" t="s">
        <v>193</v>
      </c>
      <c r="AL23" s="235">
        <f>'Start-Up'!E19</f>
        <v>0</v>
      </c>
      <c r="AM23" s="397" t="s">
        <v>193</v>
      </c>
      <c r="AN23" s="397" t="s">
        <v>193</v>
      </c>
      <c r="AO23" s="397" t="s">
        <v>193</v>
      </c>
      <c r="AP23" s="397" t="s">
        <v>193</v>
      </c>
      <c r="AQ23" s="408" t="str">
        <f t="shared" si="0"/>
        <v>N</v>
      </c>
      <c r="AR23" s="397" t="s">
        <v>193</v>
      </c>
      <c r="AS23" s="397" t="s">
        <v>193</v>
      </c>
      <c r="AT23" s="397" t="s">
        <v>193</v>
      </c>
      <c r="AU23" s="397" t="s">
        <v>193</v>
      </c>
      <c r="AV23" s="397" t="s">
        <v>193</v>
      </c>
      <c r="AW23" s="397" t="s">
        <v>193</v>
      </c>
      <c r="AX23" s="397" t="s">
        <v>193</v>
      </c>
      <c r="AY23" s="400"/>
      <c r="AZ23" s="397" t="s">
        <v>193</v>
      </c>
      <c r="BA23" s="397" t="s">
        <v>193</v>
      </c>
      <c r="BB23" s="397" t="s">
        <v>193</v>
      </c>
      <c r="BC23" s="538" t="s">
        <v>193</v>
      </c>
    </row>
    <row r="24" spans="1:55" ht="12.75">
      <c r="A24" s="230"/>
      <c r="B24" s="533">
        <f>'Start-Up'!A20</f>
      </c>
      <c r="C24" s="235" t="s">
        <v>267</v>
      </c>
      <c r="D24" s="235">
        <f>Header!K16</f>
        <v>0</v>
      </c>
      <c r="E24" s="400"/>
      <c r="F24" s="235">
        <f>Header!K16</f>
        <v>0</v>
      </c>
      <c r="G24" s="235">
        <f>Header!C13</f>
        <v>0</v>
      </c>
      <c r="H24" s="235" t="s">
        <v>268</v>
      </c>
      <c r="I24" s="235">
        <f>Header!C17</f>
      </c>
      <c r="J24" s="241">
        <f>Header!K17</f>
        <v>0</v>
      </c>
      <c r="K24" s="400"/>
      <c r="L24" s="235">
        <f>Header!K16</f>
        <v>0</v>
      </c>
      <c r="M24" s="400"/>
      <c r="N24" s="235">
        <f>Header!C9</f>
        <v>41295</v>
      </c>
      <c r="O24" s="397" t="s">
        <v>193</v>
      </c>
      <c r="P24" s="397" t="s">
        <v>193</v>
      </c>
      <c r="Q24" s="235">
        <f>IF(Header!K8="","",Header!K8)</f>
      </c>
      <c r="R24" s="235">
        <f>Header!K9</f>
        <v>0</v>
      </c>
      <c r="S24" s="397" t="str">
        <f>t_rmks_dtl!B24</f>
        <v> </v>
      </c>
      <c r="T24" s="235" t="s">
        <v>175</v>
      </c>
      <c r="U24" s="185">
        <f>'Start-Up'!C20</f>
        <v>0</v>
      </c>
      <c r="V24" s="397" t="s">
        <v>193</v>
      </c>
      <c r="W24" s="404" t="str">
        <f>'Start-Up'!B20</f>
        <v>INFO</v>
      </c>
      <c r="X24" s="235">
        <f>'Start-Up'!D20</f>
        <v>0</v>
      </c>
      <c r="Y24" s="397" t="s">
        <v>193</v>
      </c>
      <c r="Z24" s="394">
        <f>'Start-Up'!U20</f>
        <v>0</v>
      </c>
      <c r="AA24" s="397" t="s">
        <v>193</v>
      </c>
      <c r="AB24" s="397" t="s">
        <v>193</v>
      </c>
      <c r="AC24" s="397" t="s">
        <v>193</v>
      </c>
      <c r="AD24" s="397" t="s">
        <v>193</v>
      </c>
      <c r="AE24" s="397" t="s">
        <v>193</v>
      </c>
      <c r="AF24" s="397" t="s">
        <v>193</v>
      </c>
      <c r="AG24" s="408">
        <f>'Start-Up'!F20</f>
      </c>
      <c r="AH24" s="397" t="s">
        <v>193</v>
      </c>
      <c r="AI24" s="397" t="s">
        <v>193</v>
      </c>
      <c r="AJ24" s="397" t="s">
        <v>193</v>
      </c>
      <c r="AK24" s="397" t="s">
        <v>193</v>
      </c>
      <c r="AL24" s="235">
        <f>'Start-Up'!E20</f>
        <v>0</v>
      </c>
      <c r="AM24" s="397" t="s">
        <v>193</v>
      </c>
      <c r="AN24" s="397" t="s">
        <v>193</v>
      </c>
      <c r="AO24" s="397" t="s">
        <v>193</v>
      </c>
      <c r="AP24" s="397" t="s">
        <v>193</v>
      </c>
      <c r="AQ24" s="408" t="str">
        <f t="shared" si="0"/>
        <v>N</v>
      </c>
      <c r="AR24" s="397" t="s">
        <v>193</v>
      </c>
      <c r="AS24" s="397" t="s">
        <v>193</v>
      </c>
      <c r="AT24" s="397" t="s">
        <v>193</v>
      </c>
      <c r="AU24" s="397" t="s">
        <v>193</v>
      </c>
      <c r="AV24" s="397" t="s">
        <v>193</v>
      </c>
      <c r="AW24" s="397" t="s">
        <v>193</v>
      </c>
      <c r="AX24" s="397" t="s">
        <v>193</v>
      </c>
      <c r="AY24" s="400"/>
      <c r="AZ24" s="397" t="s">
        <v>193</v>
      </c>
      <c r="BA24" s="397" t="s">
        <v>193</v>
      </c>
      <c r="BB24" s="397" t="s">
        <v>193</v>
      </c>
      <c r="BC24" s="538" t="s">
        <v>193</v>
      </c>
    </row>
    <row r="25" spans="1:55" ht="12.75">
      <c r="A25" s="230"/>
      <c r="B25" s="533">
        <f>'Start-Up'!A21</f>
      </c>
      <c r="C25" s="235" t="s">
        <v>267</v>
      </c>
      <c r="D25" s="235">
        <f>Header!K16</f>
        <v>0</v>
      </c>
      <c r="E25" s="400"/>
      <c r="F25" s="235">
        <f>Header!K16</f>
        <v>0</v>
      </c>
      <c r="G25" s="235">
        <f>Header!C13</f>
        <v>0</v>
      </c>
      <c r="H25" s="235" t="s">
        <v>268</v>
      </c>
      <c r="I25" s="235">
        <f>Header!C17</f>
      </c>
      <c r="J25" s="241">
        <f>Header!K17</f>
        <v>0</v>
      </c>
      <c r="K25" s="400"/>
      <c r="L25" s="235">
        <f>Header!K16</f>
        <v>0</v>
      </c>
      <c r="M25" s="400"/>
      <c r="N25" s="235">
        <f>Header!C9</f>
        <v>41295</v>
      </c>
      <c r="O25" s="397" t="s">
        <v>193</v>
      </c>
      <c r="P25" s="397" t="s">
        <v>193</v>
      </c>
      <c r="Q25" s="235">
        <f>IF(Header!K8="","",Header!K8)</f>
      </c>
      <c r="R25" s="235">
        <f>Header!K9</f>
        <v>0</v>
      </c>
      <c r="S25" s="397" t="str">
        <f>t_rmks_dtl!B25</f>
        <v> </v>
      </c>
      <c r="T25" s="235" t="s">
        <v>175</v>
      </c>
      <c r="U25" s="185">
        <f>'Start-Up'!C21</f>
        <v>0</v>
      </c>
      <c r="V25" s="397" t="s">
        <v>193</v>
      </c>
      <c r="W25" s="404" t="str">
        <f>'Start-Up'!B21</f>
        <v>INFO</v>
      </c>
      <c r="X25" s="235">
        <f>'Start-Up'!D21</f>
        <v>0</v>
      </c>
      <c r="Y25" s="397" t="s">
        <v>193</v>
      </c>
      <c r="Z25" s="394">
        <f>'Start-Up'!U21</f>
        <v>0</v>
      </c>
      <c r="AA25" s="397" t="s">
        <v>193</v>
      </c>
      <c r="AB25" s="397" t="s">
        <v>193</v>
      </c>
      <c r="AC25" s="397" t="s">
        <v>193</v>
      </c>
      <c r="AD25" s="397" t="s">
        <v>193</v>
      </c>
      <c r="AE25" s="397" t="s">
        <v>193</v>
      </c>
      <c r="AF25" s="397" t="s">
        <v>193</v>
      </c>
      <c r="AG25" s="408">
        <f>'Start-Up'!F21</f>
      </c>
      <c r="AH25" s="397" t="s">
        <v>193</v>
      </c>
      <c r="AI25" s="397" t="s">
        <v>193</v>
      </c>
      <c r="AJ25" s="397" t="s">
        <v>193</v>
      </c>
      <c r="AK25" s="397" t="s">
        <v>193</v>
      </c>
      <c r="AL25" s="235">
        <f>'Start-Up'!E21</f>
        <v>0</v>
      </c>
      <c r="AM25" s="397" t="s">
        <v>193</v>
      </c>
      <c r="AN25" s="397" t="s">
        <v>193</v>
      </c>
      <c r="AO25" s="397" t="s">
        <v>193</v>
      </c>
      <c r="AP25" s="397" t="s">
        <v>193</v>
      </c>
      <c r="AQ25" s="408" t="str">
        <f t="shared" si="0"/>
        <v>N</v>
      </c>
      <c r="AR25" s="397" t="s">
        <v>193</v>
      </c>
      <c r="AS25" s="397" t="s">
        <v>193</v>
      </c>
      <c r="AT25" s="397" t="s">
        <v>193</v>
      </c>
      <c r="AU25" s="397" t="s">
        <v>193</v>
      </c>
      <c r="AV25" s="397" t="s">
        <v>193</v>
      </c>
      <c r="AW25" s="397" t="s">
        <v>193</v>
      </c>
      <c r="AX25" s="397" t="s">
        <v>193</v>
      </c>
      <c r="AY25" s="400"/>
      <c r="AZ25" s="397" t="s">
        <v>193</v>
      </c>
      <c r="BA25" s="397" t="s">
        <v>193</v>
      </c>
      <c r="BB25" s="397" t="s">
        <v>193</v>
      </c>
      <c r="BC25" s="538" t="s">
        <v>193</v>
      </c>
    </row>
    <row r="26" spans="1:55" ht="12.75">
      <c r="A26" s="230"/>
      <c r="B26" s="533">
        <f>'Start-Up'!A22</f>
      </c>
      <c r="C26" s="235" t="s">
        <v>267</v>
      </c>
      <c r="D26" s="235">
        <f>Header!K16</f>
        <v>0</v>
      </c>
      <c r="E26" s="400"/>
      <c r="F26" s="235">
        <f>Header!K16</f>
        <v>0</v>
      </c>
      <c r="G26" s="235">
        <f>Header!C13</f>
        <v>0</v>
      </c>
      <c r="H26" s="235" t="s">
        <v>268</v>
      </c>
      <c r="I26" s="235">
        <f>Header!C17</f>
      </c>
      <c r="J26" s="241">
        <f>Header!K17</f>
        <v>0</v>
      </c>
      <c r="K26" s="400"/>
      <c r="L26" s="235">
        <f>Header!K16</f>
        <v>0</v>
      </c>
      <c r="M26" s="400"/>
      <c r="N26" s="235">
        <f>Header!C9</f>
        <v>41295</v>
      </c>
      <c r="O26" s="397" t="s">
        <v>193</v>
      </c>
      <c r="P26" s="397" t="s">
        <v>193</v>
      </c>
      <c r="Q26" s="235">
        <f>IF(Header!K8="","",Header!K8)</f>
      </c>
      <c r="R26" s="235">
        <f>Header!K9</f>
        <v>0</v>
      </c>
      <c r="S26" s="397" t="str">
        <f>t_rmks_dtl!B26</f>
        <v> </v>
      </c>
      <c r="T26" s="235" t="s">
        <v>175</v>
      </c>
      <c r="U26" s="185">
        <f>'Start-Up'!C22</f>
        <v>0</v>
      </c>
      <c r="V26" s="397" t="s">
        <v>193</v>
      </c>
      <c r="W26" s="404" t="str">
        <f>'Start-Up'!B22</f>
        <v>INFO</v>
      </c>
      <c r="X26" s="235">
        <f>'Start-Up'!D22</f>
        <v>0</v>
      </c>
      <c r="Y26" s="397" t="s">
        <v>193</v>
      </c>
      <c r="Z26" s="394">
        <f>'Start-Up'!U22</f>
        <v>0</v>
      </c>
      <c r="AA26" s="397" t="s">
        <v>193</v>
      </c>
      <c r="AB26" s="397" t="s">
        <v>193</v>
      </c>
      <c r="AC26" s="397" t="s">
        <v>193</v>
      </c>
      <c r="AD26" s="397" t="s">
        <v>193</v>
      </c>
      <c r="AE26" s="397" t="s">
        <v>193</v>
      </c>
      <c r="AF26" s="397" t="s">
        <v>193</v>
      </c>
      <c r="AG26" s="408">
        <f>'Start-Up'!F22</f>
      </c>
      <c r="AH26" s="397" t="s">
        <v>193</v>
      </c>
      <c r="AI26" s="397" t="s">
        <v>193</v>
      </c>
      <c r="AJ26" s="397" t="s">
        <v>193</v>
      </c>
      <c r="AK26" s="397" t="s">
        <v>193</v>
      </c>
      <c r="AL26" s="235">
        <f>'Start-Up'!E22</f>
        <v>0</v>
      </c>
      <c r="AM26" s="397" t="s">
        <v>193</v>
      </c>
      <c r="AN26" s="397" t="s">
        <v>193</v>
      </c>
      <c r="AO26" s="397" t="s">
        <v>193</v>
      </c>
      <c r="AP26" s="397" t="s">
        <v>193</v>
      </c>
      <c r="AQ26" s="408" t="str">
        <f t="shared" si="0"/>
        <v>N</v>
      </c>
      <c r="AR26" s="397" t="s">
        <v>193</v>
      </c>
      <c r="AS26" s="397" t="s">
        <v>193</v>
      </c>
      <c r="AT26" s="397" t="s">
        <v>193</v>
      </c>
      <c r="AU26" s="397" t="s">
        <v>193</v>
      </c>
      <c r="AV26" s="397" t="s">
        <v>193</v>
      </c>
      <c r="AW26" s="397" t="s">
        <v>193</v>
      </c>
      <c r="AX26" s="397" t="s">
        <v>193</v>
      </c>
      <c r="AY26" s="400"/>
      <c r="AZ26" s="397" t="s">
        <v>193</v>
      </c>
      <c r="BA26" s="397" t="s">
        <v>193</v>
      </c>
      <c r="BB26" s="397" t="s">
        <v>193</v>
      </c>
      <c r="BC26" s="538" t="s">
        <v>193</v>
      </c>
    </row>
    <row r="27" spans="1:55" ht="12.75">
      <c r="A27" s="230"/>
      <c r="B27" s="533">
        <f>'Start-Up'!A23</f>
      </c>
      <c r="C27" s="235" t="s">
        <v>267</v>
      </c>
      <c r="D27" s="235">
        <f>Header!K16</f>
        <v>0</v>
      </c>
      <c r="E27" s="400"/>
      <c r="F27" s="235">
        <f>Header!K16</f>
        <v>0</v>
      </c>
      <c r="G27" s="235">
        <f>Header!C13</f>
        <v>0</v>
      </c>
      <c r="H27" s="235" t="s">
        <v>268</v>
      </c>
      <c r="I27" s="235">
        <f>Header!C17</f>
      </c>
      <c r="J27" s="241">
        <f>Header!K17</f>
        <v>0</v>
      </c>
      <c r="K27" s="400"/>
      <c r="L27" s="235">
        <f>Header!K16</f>
        <v>0</v>
      </c>
      <c r="M27" s="400"/>
      <c r="N27" s="235">
        <f>Header!C9</f>
        <v>41295</v>
      </c>
      <c r="O27" s="397" t="s">
        <v>193</v>
      </c>
      <c r="P27" s="397" t="s">
        <v>193</v>
      </c>
      <c r="Q27" s="235">
        <f>IF(Header!K8="","",Header!K8)</f>
      </c>
      <c r="R27" s="235">
        <f>Header!K9</f>
        <v>0</v>
      </c>
      <c r="S27" s="397" t="str">
        <f>t_rmks_dtl!B27</f>
        <v> </v>
      </c>
      <c r="T27" s="235" t="s">
        <v>175</v>
      </c>
      <c r="U27" s="185">
        <f>'Start-Up'!C23</f>
        <v>0</v>
      </c>
      <c r="V27" s="397" t="s">
        <v>193</v>
      </c>
      <c r="W27" s="404" t="str">
        <f>'Start-Up'!B23</f>
        <v>INFO</v>
      </c>
      <c r="X27" s="235">
        <f>'Start-Up'!D23</f>
        <v>0</v>
      </c>
      <c r="Y27" s="397" t="s">
        <v>193</v>
      </c>
      <c r="Z27" s="394">
        <f>'Start-Up'!U23</f>
        <v>0</v>
      </c>
      <c r="AA27" s="397" t="s">
        <v>193</v>
      </c>
      <c r="AB27" s="397" t="s">
        <v>193</v>
      </c>
      <c r="AC27" s="397" t="s">
        <v>193</v>
      </c>
      <c r="AD27" s="397" t="s">
        <v>193</v>
      </c>
      <c r="AE27" s="397" t="s">
        <v>193</v>
      </c>
      <c r="AF27" s="397" t="s">
        <v>193</v>
      </c>
      <c r="AG27" s="408">
        <f>'Start-Up'!F23</f>
      </c>
      <c r="AH27" s="397" t="s">
        <v>193</v>
      </c>
      <c r="AI27" s="397" t="s">
        <v>193</v>
      </c>
      <c r="AJ27" s="397" t="s">
        <v>193</v>
      </c>
      <c r="AK27" s="397" t="s">
        <v>193</v>
      </c>
      <c r="AL27" s="235">
        <f>'Start-Up'!E23</f>
        <v>0</v>
      </c>
      <c r="AM27" s="397" t="s">
        <v>193</v>
      </c>
      <c r="AN27" s="397" t="s">
        <v>193</v>
      </c>
      <c r="AO27" s="397" t="s">
        <v>193</v>
      </c>
      <c r="AP27" s="397" t="s">
        <v>193</v>
      </c>
      <c r="AQ27" s="408" t="str">
        <f t="shared" si="0"/>
        <v>N</v>
      </c>
      <c r="AR27" s="397" t="s">
        <v>193</v>
      </c>
      <c r="AS27" s="397" t="s">
        <v>193</v>
      </c>
      <c r="AT27" s="397" t="s">
        <v>193</v>
      </c>
      <c r="AU27" s="397" t="s">
        <v>193</v>
      </c>
      <c r="AV27" s="397" t="s">
        <v>193</v>
      </c>
      <c r="AW27" s="397" t="s">
        <v>193</v>
      </c>
      <c r="AX27" s="397" t="s">
        <v>193</v>
      </c>
      <c r="AY27" s="400"/>
      <c r="AZ27" s="397" t="s">
        <v>193</v>
      </c>
      <c r="BA27" s="397" t="s">
        <v>193</v>
      </c>
      <c r="BB27" s="397" t="s">
        <v>193</v>
      </c>
      <c r="BC27" s="538" t="s">
        <v>193</v>
      </c>
    </row>
    <row r="28" spans="1:55" ht="12.75">
      <c r="A28" s="230"/>
      <c r="B28" s="533">
        <f>'Start-Up'!A24</f>
      </c>
      <c r="C28" s="235" t="s">
        <v>267</v>
      </c>
      <c r="D28" s="235">
        <f>Header!K16</f>
        <v>0</v>
      </c>
      <c r="E28" s="400"/>
      <c r="F28" s="235">
        <f>Header!K16</f>
        <v>0</v>
      </c>
      <c r="G28" s="235">
        <f>Header!C13</f>
        <v>0</v>
      </c>
      <c r="H28" s="235" t="s">
        <v>268</v>
      </c>
      <c r="I28" s="235">
        <f>Header!C17</f>
      </c>
      <c r="J28" s="241">
        <f>Header!K17</f>
        <v>0</v>
      </c>
      <c r="K28" s="400"/>
      <c r="L28" s="235">
        <f>Header!K16</f>
        <v>0</v>
      </c>
      <c r="M28" s="400"/>
      <c r="N28" s="235">
        <f>Header!C9</f>
        <v>41295</v>
      </c>
      <c r="O28" s="397" t="s">
        <v>193</v>
      </c>
      <c r="P28" s="397" t="s">
        <v>193</v>
      </c>
      <c r="Q28" s="235">
        <f>IF(Header!K8="","",Header!K8)</f>
      </c>
      <c r="R28" s="235">
        <f>Header!K9</f>
        <v>0</v>
      </c>
      <c r="S28" s="397" t="str">
        <f>t_rmks_dtl!B28</f>
        <v> </v>
      </c>
      <c r="T28" s="235" t="s">
        <v>175</v>
      </c>
      <c r="U28" s="185">
        <f>'Start-Up'!C24</f>
        <v>0</v>
      </c>
      <c r="V28" s="397" t="s">
        <v>193</v>
      </c>
      <c r="W28" s="404" t="str">
        <f>'Start-Up'!B24</f>
        <v>INFO</v>
      </c>
      <c r="X28" s="235">
        <f>'Start-Up'!D24</f>
        <v>0</v>
      </c>
      <c r="Y28" s="397" t="s">
        <v>193</v>
      </c>
      <c r="Z28" s="394">
        <f>'Start-Up'!U24</f>
        <v>0</v>
      </c>
      <c r="AA28" s="397" t="s">
        <v>193</v>
      </c>
      <c r="AB28" s="397" t="s">
        <v>193</v>
      </c>
      <c r="AC28" s="397" t="s">
        <v>193</v>
      </c>
      <c r="AD28" s="397" t="s">
        <v>193</v>
      </c>
      <c r="AE28" s="397" t="s">
        <v>193</v>
      </c>
      <c r="AF28" s="397" t="s">
        <v>193</v>
      </c>
      <c r="AG28" s="408">
        <f>'Start-Up'!F24</f>
      </c>
      <c r="AH28" s="397" t="s">
        <v>193</v>
      </c>
      <c r="AI28" s="397" t="s">
        <v>193</v>
      </c>
      <c r="AJ28" s="397" t="s">
        <v>193</v>
      </c>
      <c r="AK28" s="397" t="s">
        <v>193</v>
      </c>
      <c r="AL28" s="235">
        <f>'Start-Up'!E24</f>
        <v>0</v>
      </c>
      <c r="AM28" s="397" t="s">
        <v>193</v>
      </c>
      <c r="AN28" s="397" t="s">
        <v>193</v>
      </c>
      <c r="AO28" s="397" t="s">
        <v>193</v>
      </c>
      <c r="AP28" s="397" t="s">
        <v>193</v>
      </c>
      <c r="AQ28" s="408" t="str">
        <f t="shared" si="0"/>
        <v>N</v>
      </c>
      <c r="AR28" s="397" t="s">
        <v>193</v>
      </c>
      <c r="AS28" s="397" t="s">
        <v>193</v>
      </c>
      <c r="AT28" s="397" t="s">
        <v>193</v>
      </c>
      <c r="AU28" s="397" t="s">
        <v>193</v>
      </c>
      <c r="AV28" s="397" t="s">
        <v>193</v>
      </c>
      <c r="AW28" s="397" t="s">
        <v>193</v>
      </c>
      <c r="AX28" s="397" t="s">
        <v>193</v>
      </c>
      <c r="AY28" s="400"/>
      <c r="AZ28" s="397" t="s">
        <v>193</v>
      </c>
      <c r="BA28" s="397" t="s">
        <v>193</v>
      </c>
      <c r="BB28" s="397" t="s">
        <v>193</v>
      </c>
      <c r="BC28" s="538" t="s">
        <v>193</v>
      </c>
    </row>
    <row r="29" spans="1:55" ht="12.75">
      <c r="A29" s="230"/>
      <c r="B29" s="533">
        <f>'Start-Up'!A25</f>
      </c>
      <c r="C29" s="235" t="s">
        <v>267</v>
      </c>
      <c r="D29" s="235">
        <f>Header!K16</f>
        <v>0</v>
      </c>
      <c r="E29" s="400"/>
      <c r="F29" s="235">
        <f>Header!K16</f>
        <v>0</v>
      </c>
      <c r="G29" s="235">
        <f>Header!C13</f>
        <v>0</v>
      </c>
      <c r="H29" s="235" t="s">
        <v>268</v>
      </c>
      <c r="I29" s="235">
        <f>Header!C17</f>
      </c>
      <c r="J29" s="241">
        <f>Header!K17</f>
        <v>0</v>
      </c>
      <c r="K29" s="400"/>
      <c r="L29" s="235">
        <f>Header!K16</f>
        <v>0</v>
      </c>
      <c r="M29" s="400"/>
      <c r="N29" s="235">
        <f>Header!C9</f>
        <v>41295</v>
      </c>
      <c r="O29" s="397" t="s">
        <v>193</v>
      </c>
      <c r="P29" s="397" t="s">
        <v>193</v>
      </c>
      <c r="Q29" s="235">
        <f>IF(Header!K8="","",Header!K8)</f>
      </c>
      <c r="R29" s="235">
        <f>Header!K9</f>
        <v>0</v>
      </c>
      <c r="S29" s="397" t="str">
        <f>t_rmks_dtl!B29</f>
        <v> </v>
      </c>
      <c r="T29" s="235" t="s">
        <v>175</v>
      </c>
      <c r="U29" s="185">
        <f>'Start-Up'!C25</f>
        <v>0</v>
      </c>
      <c r="V29" s="397" t="s">
        <v>193</v>
      </c>
      <c r="W29" s="404" t="str">
        <f>'Start-Up'!B25</f>
        <v>INFO</v>
      </c>
      <c r="X29" s="235">
        <f>'Start-Up'!D25</f>
        <v>0</v>
      </c>
      <c r="Y29" s="397" t="s">
        <v>193</v>
      </c>
      <c r="Z29" s="394">
        <f>'Start-Up'!U25</f>
        <v>0</v>
      </c>
      <c r="AA29" s="397" t="s">
        <v>193</v>
      </c>
      <c r="AB29" s="397" t="s">
        <v>193</v>
      </c>
      <c r="AC29" s="397" t="s">
        <v>193</v>
      </c>
      <c r="AD29" s="397" t="s">
        <v>193</v>
      </c>
      <c r="AE29" s="397" t="s">
        <v>193</v>
      </c>
      <c r="AF29" s="397" t="s">
        <v>193</v>
      </c>
      <c r="AG29" s="408">
        <f>'Start-Up'!F25</f>
      </c>
      <c r="AH29" s="397" t="s">
        <v>193</v>
      </c>
      <c r="AI29" s="397" t="s">
        <v>193</v>
      </c>
      <c r="AJ29" s="397" t="s">
        <v>193</v>
      </c>
      <c r="AK29" s="397" t="s">
        <v>193</v>
      </c>
      <c r="AL29" s="235">
        <f>'Start-Up'!E25</f>
        <v>0</v>
      </c>
      <c r="AM29" s="397" t="s">
        <v>193</v>
      </c>
      <c r="AN29" s="397" t="s">
        <v>193</v>
      </c>
      <c r="AO29" s="397" t="s">
        <v>193</v>
      </c>
      <c r="AP29" s="397" t="s">
        <v>193</v>
      </c>
      <c r="AQ29" s="408" t="str">
        <f t="shared" si="0"/>
        <v>N</v>
      </c>
      <c r="AR29" s="397" t="s">
        <v>193</v>
      </c>
      <c r="AS29" s="397" t="s">
        <v>193</v>
      </c>
      <c r="AT29" s="397" t="s">
        <v>193</v>
      </c>
      <c r="AU29" s="397" t="s">
        <v>193</v>
      </c>
      <c r="AV29" s="397" t="s">
        <v>193</v>
      </c>
      <c r="AW29" s="397" t="s">
        <v>193</v>
      </c>
      <c r="AX29" s="397" t="s">
        <v>193</v>
      </c>
      <c r="AY29" s="400"/>
      <c r="AZ29" s="397" t="s">
        <v>193</v>
      </c>
      <c r="BA29" s="397" t="s">
        <v>193</v>
      </c>
      <c r="BB29" s="397" t="s">
        <v>193</v>
      </c>
      <c r="BC29" s="538" t="s">
        <v>193</v>
      </c>
    </row>
    <row r="30" spans="1:55" ht="12.75">
      <c r="A30" s="230"/>
      <c r="B30" s="533">
        <f>'Start-Up'!A26</f>
      </c>
      <c r="C30" s="235" t="s">
        <v>267</v>
      </c>
      <c r="D30" s="235">
        <f>Header!K16</f>
        <v>0</v>
      </c>
      <c r="E30" s="400"/>
      <c r="F30" s="235">
        <f>Header!K16</f>
        <v>0</v>
      </c>
      <c r="G30" s="235">
        <f>Header!C13</f>
        <v>0</v>
      </c>
      <c r="H30" s="235" t="s">
        <v>268</v>
      </c>
      <c r="I30" s="235">
        <f>Header!C17</f>
      </c>
      <c r="J30" s="241">
        <f>Header!K17</f>
        <v>0</v>
      </c>
      <c r="K30" s="400"/>
      <c r="L30" s="235">
        <f>Header!K16</f>
        <v>0</v>
      </c>
      <c r="M30" s="400"/>
      <c r="N30" s="235">
        <f>Header!C9</f>
        <v>41295</v>
      </c>
      <c r="O30" s="397" t="s">
        <v>193</v>
      </c>
      <c r="P30" s="397" t="s">
        <v>193</v>
      </c>
      <c r="Q30" s="235">
        <f>IF(Header!K8="","",Header!K8)</f>
      </c>
      <c r="R30" s="235">
        <f>Header!K9</f>
        <v>0</v>
      </c>
      <c r="S30" s="397" t="str">
        <f>t_rmks_dtl!B30</f>
        <v> </v>
      </c>
      <c r="T30" s="235" t="s">
        <v>175</v>
      </c>
      <c r="U30" s="185">
        <f>'Start-Up'!C26</f>
        <v>0</v>
      </c>
      <c r="V30" s="397" t="s">
        <v>193</v>
      </c>
      <c r="W30" s="404" t="str">
        <f>'Start-Up'!B26</f>
        <v>INFO</v>
      </c>
      <c r="X30" s="235">
        <f>'Start-Up'!D26</f>
        <v>0</v>
      </c>
      <c r="Y30" s="397" t="s">
        <v>193</v>
      </c>
      <c r="Z30" s="394">
        <f>'Start-Up'!U26</f>
        <v>0</v>
      </c>
      <c r="AA30" s="397" t="s">
        <v>193</v>
      </c>
      <c r="AB30" s="397" t="s">
        <v>193</v>
      </c>
      <c r="AC30" s="397" t="s">
        <v>193</v>
      </c>
      <c r="AD30" s="397" t="s">
        <v>193</v>
      </c>
      <c r="AE30" s="397" t="s">
        <v>193</v>
      </c>
      <c r="AF30" s="397" t="s">
        <v>193</v>
      </c>
      <c r="AG30" s="408">
        <f>'Start-Up'!F26</f>
      </c>
      <c r="AH30" s="397" t="s">
        <v>193</v>
      </c>
      <c r="AI30" s="397" t="s">
        <v>193</v>
      </c>
      <c r="AJ30" s="397" t="s">
        <v>193</v>
      </c>
      <c r="AK30" s="397" t="s">
        <v>193</v>
      </c>
      <c r="AL30" s="235">
        <f>'Start-Up'!E26</f>
        <v>0</v>
      </c>
      <c r="AM30" s="397" t="s">
        <v>193</v>
      </c>
      <c r="AN30" s="397" t="s">
        <v>193</v>
      </c>
      <c r="AO30" s="397" t="s">
        <v>193</v>
      </c>
      <c r="AP30" s="397" t="s">
        <v>193</v>
      </c>
      <c r="AQ30" s="408" t="str">
        <f t="shared" si="0"/>
        <v>N</v>
      </c>
      <c r="AR30" s="397" t="s">
        <v>193</v>
      </c>
      <c r="AS30" s="397" t="s">
        <v>193</v>
      </c>
      <c r="AT30" s="397" t="s">
        <v>193</v>
      </c>
      <c r="AU30" s="397" t="s">
        <v>193</v>
      </c>
      <c r="AV30" s="397" t="s">
        <v>193</v>
      </c>
      <c r="AW30" s="397" t="s">
        <v>193</v>
      </c>
      <c r="AX30" s="397" t="s">
        <v>193</v>
      </c>
      <c r="AY30" s="400"/>
      <c r="AZ30" s="397" t="s">
        <v>193</v>
      </c>
      <c r="BA30" s="397" t="s">
        <v>193</v>
      </c>
      <c r="BB30" s="397" t="s">
        <v>193</v>
      </c>
      <c r="BC30" s="538" t="s">
        <v>193</v>
      </c>
    </row>
    <row r="31" spans="1:55" ht="12.75">
      <c r="A31" s="230"/>
      <c r="B31" s="533">
        <f>'Start-Up'!A27</f>
      </c>
      <c r="C31" s="235" t="s">
        <v>267</v>
      </c>
      <c r="D31" s="235">
        <f>Header!K16</f>
        <v>0</v>
      </c>
      <c r="E31" s="400"/>
      <c r="F31" s="235">
        <f>Header!K16</f>
        <v>0</v>
      </c>
      <c r="G31" s="235">
        <f>Header!C13</f>
        <v>0</v>
      </c>
      <c r="H31" s="235" t="s">
        <v>268</v>
      </c>
      <c r="I31" s="235">
        <f>Header!C17</f>
      </c>
      <c r="J31" s="241">
        <f>Header!K17</f>
        <v>0</v>
      </c>
      <c r="K31" s="400"/>
      <c r="L31" s="235">
        <f>Header!K16</f>
        <v>0</v>
      </c>
      <c r="M31" s="400"/>
      <c r="N31" s="235">
        <f>Header!C9</f>
        <v>41295</v>
      </c>
      <c r="O31" s="397" t="s">
        <v>193</v>
      </c>
      <c r="P31" s="397" t="s">
        <v>193</v>
      </c>
      <c r="Q31" s="235">
        <f>IF(Header!K8="","",Header!K8)</f>
      </c>
      <c r="R31" s="235">
        <f>Header!K9</f>
        <v>0</v>
      </c>
      <c r="S31" s="397" t="str">
        <f>t_rmks_dtl!B31</f>
        <v> </v>
      </c>
      <c r="T31" s="235" t="s">
        <v>175</v>
      </c>
      <c r="U31" s="185">
        <f>'Start-Up'!C27</f>
        <v>0</v>
      </c>
      <c r="V31" s="397" t="s">
        <v>193</v>
      </c>
      <c r="W31" s="404" t="str">
        <f>'Start-Up'!B27</f>
        <v>INFO</v>
      </c>
      <c r="X31" s="235">
        <f>'Start-Up'!D27</f>
        <v>0</v>
      </c>
      <c r="Y31" s="397" t="s">
        <v>193</v>
      </c>
      <c r="Z31" s="394">
        <f>'Start-Up'!U27</f>
        <v>0</v>
      </c>
      <c r="AA31" s="397" t="s">
        <v>193</v>
      </c>
      <c r="AB31" s="397" t="s">
        <v>193</v>
      </c>
      <c r="AC31" s="397" t="s">
        <v>193</v>
      </c>
      <c r="AD31" s="397" t="s">
        <v>193</v>
      </c>
      <c r="AE31" s="397" t="s">
        <v>193</v>
      </c>
      <c r="AF31" s="397" t="s">
        <v>193</v>
      </c>
      <c r="AG31" s="408">
        <f>'Start-Up'!F27</f>
      </c>
      <c r="AH31" s="397" t="s">
        <v>193</v>
      </c>
      <c r="AI31" s="397" t="s">
        <v>193</v>
      </c>
      <c r="AJ31" s="397" t="s">
        <v>193</v>
      </c>
      <c r="AK31" s="397" t="s">
        <v>193</v>
      </c>
      <c r="AL31" s="235">
        <f>'Start-Up'!E27</f>
        <v>0</v>
      </c>
      <c r="AM31" s="397" t="s">
        <v>193</v>
      </c>
      <c r="AN31" s="397" t="s">
        <v>193</v>
      </c>
      <c r="AO31" s="397" t="s">
        <v>193</v>
      </c>
      <c r="AP31" s="397" t="s">
        <v>193</v>
      </c>
      <c r="AQ31" s="408" t="str">
        <f t="shared" si="0"/>
        <v>N</v>
      </c>
      <c r="AR31" s="397" t="s">
        <v>193</v>
      </c>
      <c r="AS31" s="397" t="s">
        <v>193</v>
      </c>
      <c r="AT31" s="397" t="s">
        <v>193</v>
      </c>
      <c r="AU31" s="397" t="s">
        <v>193</v>
      </c>
      <c r="AV31" s="397" t="s">
        <v>193</v>
      </c>
      <c r="AW31" s="397" t="s">
        <v>193</v>
      </c>
      <c r="AX31" s="397" t="s">
        <v>193</v>
      </c>
      <c r="AY31" s="400"/>
      <c r="AZ31" s="397" t="s">
        <v>193</v>
      </c>
      <c r="BA31" s="397" t="s">
        <v>193</v>
      </c>
      <c r="BB31" s="397" t="s">
        <v>193</v>
      </c>
      <c r="BC31" s="538" t="s">
        <v>193</v>
      </c>
    </row>
    <row r="32" spans="1:55" ht="12.75">
      <c r="A32" s="230"/>
      <c r="B32" s="533">
        <f>'Start-Up'!A28</f>
      </c>
      <c r="C32" s="235" t="s">
        <v>267</v>
      </c>
      <c r="D32" s="235">
        <f>Header!K16</f>
        <v>0</v>
      </c>
      <c r="E32" s="400"/>
      <c r="F32" s="235">
        <f>Header!K16</f>
        <v>0</v>
      </c>
      <c r="G32" s="235">
        <f>Header!C13</f>
        <v>0</v>
      </c>
      <c r="H32" s="235" t="s">
        <v>268</v>
      </c>
      <c r="I32" s="235">
        <f>Header!C17</f>
      </c>
      <c r="J32" s="241">
        <f>Header!K17</f>
        <v>0</v>
      </c>
      <c r="K32" s="400"/>
      <c r="L32" s="235">
        <f>Header!K16</f>
        <v>0</v>
      </c>
      <c r="M32" s="400"/>
      <c r="N32" s="235">
        <f>Header!C9</f>
        <v>41295</v>
      </c>
      <c r="O32" s="397" t="s">
        <v>193</v>
      </c>
      <c r="P32" s="397" t="s">
        <v>193</v>
      </c>
      <c r="Q32" s="235">
        <f>IF(Header!K8="","",Header!K8)</f>
      </c>
      <c r="R32" s="235">
        <f>Header!K9</f>
        <v>0</v>
      </c>
      <c r="S32" s="397" t="str">
        <f>t_rmks_dtl!B32</f>
        <v> </v>
      </c>
      <c r="T32" s="235" t="s">
        <v>175</v>
      </c>
      <c r="U32" s="185">
        <f>'Start-Up'!C28</f>
        <v>0</v>
      </c>
      <c r="V32" s="397" t="s">
        <v>193</v>
      </c>
      <c r="W32" s="404" t="str">
        <f>'Start-Up'!B28</f>
        <v>INFO</v>
      </c>
      <c r="X32" s="235">
        <f>'Start-Up'!D28</f>
        <v>0</v>
      </c>
      <c r="Y32" s="397" t="s">
        <v>193</v>
      </c>
      <c r="Z32" s="394">
        <f>'Start-Up'!U28</f>
        <v>0</v>
      </c>
      <c r="AA32" s="397" t="s">
        <v>193</v>
      </c>
      <c r="AB32" s="397" t="s">
        <v>193</v>
      </c>
      <c r="AC32" s="397" t="s">
        <v>193</v>
      </c>
      <c r="AD32" s="397" t="s">
        <v>193</v>
      </c>
      <c r="AE32" s="397" t="s">
        <v>193</v>
      </c>
      <c r="AF32" s="397" t="s">
        <v>193</v>
      </c>
      <c r="AG32" s="408">
        <f>'Start-Up'!F28</f>
      </c>
      <c r="AH32" s="397" t="s">
        <v>193</v>
      </c>
      <c r="AI32" s="397" t="s">
        <v>193</v>
      </c>
      <c r="AJ32" s="397" t="s">
        <v>193</v>
      </c>
      <c r="AK32" s="397" t="s">
        <v>193</v>
      </c>
      <c r="AL32" s="235">
        <f>'Start-Up'!E28</f>
        <v>0</v>
      </c>
      <c r="AM32" s="397" t="s">
        <v>193</v>
      </c>
      <c r="AN32" s="397" t="s">
        <v>193</v>
      </c>
      <c r="AO32" s="397" t="s">
        <v>193</v>
      </c>
      <c r="AP32" s="397" t="s">
        <v>193</v>
      </c>
      <c r="AQ32" s="408" t="str">
        <f t="shared" si="0"/>
        <v>N</v>
      </c>
      <c r="AR32" s="397" t="s">
        <v>193</v>
      </c>
      <c r="AS32" s="397" t="s">
        <v>193</v>
      </c>
      <c r="AT32" s="397" t="s">
        <v>193</v>
      </c>
      <c r="AU32" s="397" t="s">
        <v>193</v>
      </c>
      <c r="AV32" s="397" t="s">
        <v>193</v>
      </c>
      <c r="AW32" s="397" t="s">
        <v>193</v>
      </c>
      <c r="AX32" s="397" t="s">
        <v>193</v>
      </c>
      <c r="AY32" s="400"/>
      <c r="AZ32" s="397" t="s">
        <v>193</v>
      </c>
      <c r="BA32" s="397" t="s">
        <v>193</v>
      </c>
      <c r="BB32" s="397" t="s">
        <v>193</v>
      </c>
      <c r="BC32" s="538" t="s">
        <v>193</v>
      </c>
    </row>
    <row r="33" spans="1:55" ht="13.5" thickBot="1">
      <c r="A33" s="230" t="s">
        <v>370</v>
      </c>
      <c r="B33" s="534">
        <f>'Start-Up'!A29</f>
      </c>
      <c r="C33" s="236" t="s">
        <v>267</v>
      </c>
      <c r="D33" s="236">
        <f>Header!K16</f>
        <v>0</v>
      </c>
      <c r="E33" s="401"/>
      <c r="F33" s="236">
        <f>Header!K16</f>
        <v>0</v>
      </c>
      <c r="G33" s="236">
        <f>Header!C13</f>
        <v>0</v>
      </c>
      <c r="H33" s="236" t="s">
        <v>268</v>
      </c>
      <c r="I33" s="236">
        <f>Header!C17</f>
      </c>
      <c r="J33" s="242">
        <f>Header!K17</f>
        <v>0</v>
      </c>
      <c r="K33" s="401"/>
      <c r="L33" s="236">
        <f>Header!K16</f>
        <v>0</v>
      </c>
      <c r="M33" s="401"/>
      <c r="N33" s="236">
        <f>Header!C9</f>
        <v>41295</v>
      </c>
      <c r="O33" s="398" t="s">
        <v>193</v>
      </c>
      <c r="P33" s="398" t="s">
        <v>193</v>
      </c>
      <c r="Q33" s="236">
        <f>IF(Header!K8="","",Header!K8)</f>
      </c>
      <c r="R33" s="236">
        <f>Header!K9</f>
        <v>0</v>
      </c>
      <c r="S33" s="398" t="str">
        <f>t_rmks_dtl!B33</f>
        <v> </v>
      </c>
      <c r="T33" s="236" t="s">
        <v>175</v>
      </c>
      <c r="U33" s="186">
        <f>'Start-Up'!C29</f>
        <v>0</v>
      </c>
      <c r="V33" s="398" t="s">
        <v>193</v>
      </c>
      <c r="W33" s="405" t="str">
        <f>'Start-Up'!B29</f>
        <v>INFO</v>
      </c>
      <c r="X33" s="236">
        <f>'Start-Up'!D29</f>
        <v>0</v>
      </c>
      <c r="Y33" s="398" t="s">
        <v>193</v>
      </c>
      <c r="Z33" s="395">
        <f>'Start-Up'!U29</f>
        <v>0</v>
      </c>
      <c r="AA33" s="398" t="s">
        <v>193</v>
      </c>
      <c r="AB33" s="398" t="s">
        <v>193</v>
      </c>
      <c r="AC33" s="398" t="s">
        <v>193</v>
      </c>
      <c r="AD33" s="398" t="s">
        <v>193</v>
      </c>
      <c r="AE33" s="398" t="s">
        <v>193</v>
      </c>
      <c r="AF33" s="398" t="s">
        <v>193</v>
      </c>
      <c r="AG33" s="409">
        <f>'Start-Up'!F29</f>
      </c>
      <c r="AH33" s="398" t="s">
        <v>193</v>
      </c>
      <c r="AI33" s="398" t="s">
        <v>193</v>
      </c>
      <c r="AJ33" s="398" t="s">
        <v>193</v>
      </c>
      <c r="AK33" s="398" t="s">
        <v>193</v>
      </c>
      <c r="AL33" s="236">
        <f>'Start-Up'!E29</f>
        <v>0</v>
      </c>
      <c r="AM33" s="398" t="s">
        <v>193</v>
      </c>
      <c r="AN33" s="398" t="s">
        <v>193</v>
      </c>
      <c r="AO33" s="398" t="s">
        <v>193</v>
      </c>
      <c r="AP33" s="398" t="s">
        <v>193</v>
      </c>
      <c r="AQ33" s="409" t="str">
        <f t="shared" si="0"/>
        <v>N</v>
      </c>
      <c r="AR33" s="398" t="s">
        <v>193</v>
      </c>
      <c r="AS33" s="398" t="s">
        <v>193</v>
      </c>
      <c r="AT33" s="398" t="s">
        <v>193</v>
      </c>
      <c r="AU33" s="398" t="s">
        <v>193</v>
      </c>
      <c r="AV33" s="398" t="s">
        <v>193</v>
      </c>
      <c r="AW33" s="398" t="s">
        <v>193</v>
      </c>
      <c r="AX33" s="398" t="s">
        <v>193</v>
      </c>
      <c r="AY33" s="401"/>
      <c r="AZ33" s="398" t="s">
        <v>193</v>
      </c>
      <c r="BA33" s="398" t="s">
        <v>193</v>
      </c>
      <c r="BB33" s="398" t="s">
        <v>193</v>
      </c>
      <c r="BC33" s="539" t="s">
        <v>193</v>
      </c>
    </row>
    <row r="34" spans="1:55" ht="12.75">
      <c r="A34" s="230" t="s">
        <v>371</v>
      </c>
      <c r="B34" s="532">
        <f>Early_Break!A4</f>
      </c>
      <c r="C34" s="234" t="s">
        <v>267</v>
      </c>
      <c r="D34" s="234">
        <f>Header!K16</f>
        <v>0</v>
      </c>
      <c r="E34" s="399"/>
      <c r="F34" s="234">
        <f>Header!K16</f>
        <v>0</v>
      </c>
      <c r="G34" s="234">
        <f>Header!C13</f>
        <v>0</v>
      </c>
      <c r="H34" s="234" t="s">
        <v>268</v>
      </c>
      <c r="I34" s="234">
        <f>Header!C17</f>
      </c>
      <c r="J34" s="243">
        <f>Header!K17</f>
        <v>0</v>
      </c>
      <c r="K34" s="399"/>
      <c r="L34" s="234">
        <f>Header!K16</f>
        <v>0</v>
      </c>
      <c r="M34" s="399"/>
      <c r="N34" s="243">
        <f>Header!C9</f>
        <v>41295</v>
      </c>
      <c r="O34" s="396" t="s">
        <v>193</v>
      </c>
      <c r="P34" s="396" t="s">
        <v>193</v>
      </c>
      <c r="Q34" s="402">
        <f>IF(Header!K8="","",Header!K8)</f>
      </c>
      <c r="R34" s="234">
        <f>Header!K9</f>
        <v>0</v>
      </c>
      <c r="S34" s="396" t="str">
        <f>t_rmks_dtl!B34</f>
        <v> </v>
      </c>
      <c r="T34" s="234" t="s">
        <v>175</v>
      </c>
      <c r="U34" s="187">
        <f>Early_Break!D4</f>
        <v>0</v>
      </c>
      <c r="V34" s="396" t="s">
        <v>193</v>
      </c>
      <c r="W34" s="403" t="str">
        <f>Early_Break!B4</f>
        <v>INFO</v>
      </c>
      <c r="X34" s="234">
        <f>Early_Break!E4</f>
        <v>0</v>
      </c>
      <c r="Y34" s="396" t="s">
        <v>193</v>
      </c>
      <c r="Z34" s="393">
        <f>Early_Break!AB4</f>
        <v>0</v>
      </c>
      <c r="AA34" s="396" t="s">
        <v>193</v>
      </c>
      <c r="AB34" s="396" t="s">
        <v>193</v>
      </c>
      <c r="AC34" s="396" t="s">
        <v>193</v>
      </c>
      <c r="AD34" s="396" t="s">
        <v>193</v>
      </c>
      <c r="AE34" s="396" t="s">
        <v>193</v>
      </c>
      <c r="AF34" s="396" t="s">
        <v>193</v>
      </c>
      <c r="AG34" s="407">
        <f>Early_Break!G4</f>
      </c>
      <c r="AH34" s="396" t="s">
        <v>193</v>
      </c>
      <c r="AI34" s="396" t="s">
        <v>193</v>
      </c>
      <c r="AJ34" s="396" t="s">
        <v>193</v>
      </c>
      <c r="AK34" s="396" t="s">
        <v>193</v>
      </c>
      <c r="AL34" s="234">
        <f>Early_Break!F4</f>
        <v>0</v>
      </c>
      <c r="AM34" s="396" t="s">
        <v>193</v>
      </c>
      <c r="AN34" s="403">
        <f>Early_Break!C4</f>
        <v>1</v>
      </c>
      <c r="AO34" s="396" t="s">
        <v>193</v>
      </c>
      <c r="AP34" s="396" t="s">
        <v>193</v>
      </c>
      <c r="AQ34" s="407" t="str">
        <f t="shared" si="0"/>
        <v>N</v>
      </c>
      <c r="AR34" s="396" t="s">
        <v>193</v>
      </c>
      <c r="AS34" s="396" t="s">
        <v>193</v>
      </c>
      <c r="AT34" s="396" t="s">
        <v>193</v>
      </c>
      <c r="AU34" s="396" t="s">
        <v>193</v>
      </c>
      <c r="AV34" s="396" t="s">
        <v>193</v>
      </c>
      <c r="AW34" s="396" t="s">
        <v>193</v>
      </c>
      <c r="AX34" s="396" t="s">
        <v>193</v>
      </c>
      <c r="AY34" s="399"/>
      <c r="AZ34" s="396" t="s">
        <v>193</v>
      </c>
      <c r="BA34" s="396" t="s">
        <v>193</v>
      </c>
      <c r="BB34" s="396" t="s">
        <v>193</v>
      </c>
      <c r="BC34" s="537" t="s">
        <v>193</v>
      </c>
    </row>
    <row r="35" spans="1:55" ht="12.75">
      <c r="A35" s="230"/>
      <c r="B35" s="533">
        <f>Early_Break!A5</f>
      </c>
      <c r="C35" s="235" t="s">
        <v>267</v>
      </c>
      <c r="D35" s="235">
        <f>Header!K16</f>
        <v>0</v>
      </c>
      <c r="E35" s="400"/>
      <c r="F35" s="235">
        <f>Header!K16</f>
        <v>0</v>
      </c>
      <c r="G35" s="235">
        <f>Header!C13</f>
        <v>0</v>
      </c>
      <c r="H35" s="235" t="s">
        <v>268</v>
      </c>
      <c r="I35" s="235">
        <f>Header!C17</f>
      </c>
      <c r="J35" s="241">
        <f>Header!K17</f>
        <v>0</v>
      </c>
      <c r="K35" s="400"/>
      <c r="L35" s="235">
        <f>Header!K16</f>
        <v>0</v>
      </c>
      <c r="M35" s="400"/>
      <c r="N35" s="241">
        <f>Header!C9</f>
        <v>41295</v>
      </c>
      <c r="O35" s="397" t="s">
        <v>193</v>
      </c>
      <c r="P35" s="397" t="s">
        <v>193</v>
      </c>
      <c r="Q35" s="235">
        <f>IF(Header!K8="","",Header!K8)</f>
      </c>
      <c r="R35" s="235">
        <f>Header!K9</f>
        <v>0</v>
      </c>
      <c r="S35" s="397" t="str">
        <f>t_rmks_dtl!B35</f>
        <v> </v>
      </c>
      <c r="T35" s="235" t="s">
        <v>175</v>
      </c>
      <c r="U35" s="185">
        <f>Early_Break!D5</f>
        <v>0</v>
      </c>
      <c r="V35" s="406" t="s">
        <v>193</v>
      </c>
      <c r="W35" s="404" t="str">
        <f>Early_Break!B5</f>
        <v>INFO</v>
      </c>
      <c r="X35" s="235">
        <f>Early_Break!E5</f>
        <v>0</v>
      </c>
      <c r="Y35" s="397" t="s">
        <v>193</v>
      </c>
      <c r="Z35" s="394">
        <f>Early_Break!AB5</f>
        <v>0</v>
      </c>
      <c r="AA35" s="406" t="s">
        <v>193</v>
      </c>
      <c r="AB35" s="406" t="s">
        <v>193</v>
      </c>
      <c r="AC35" s="397" t="s">
        <v>193</v>
      </c>
      <c r="AD35" s="397" t="s">
        <v>193</v>
      </c>
      <c r="AE35" s="397" t="s">
        <v>193</v>
      </c>
      <c r="AF35" s="397" t="s">
        <v>193</v>
      </c>
      <c r="AG35" s="408">
        <f>Early_Break!G5</f>
      </c>
      <c r="AH35" s="397" t="s">
        <v>193</v>
      </c>
      <c r="AI35" s="397" t="s">
        <v>193</v>
      </c>
      <c r="AJ35" s="397" t="s">
        <v>193</v>
      </c>
      <c r="AK35" s="397" t="s">
        <v>193</v>
      </c>
      <c r="AL35" s="235">
        <f>Early_Break!F5</f>
        <v>0</v>
      </c>
      <c r="AM35" s="397" t="s">
        <v>193</v>
      </c>
      <c r="AN35" s="404">
        <f>Early_Break!C5</f>
        <v>2</v>
      </c>
      <c r="AO35" s="397" t="s">
        <v>193</v>
      </c>
      <c r="AP35" s="397" t="s">
        <v>193</v>
      </c>
      <c r="AQ35" s="408" t="str">
        <f t="shared" si="0"/>
        <v>N</v>
      </c>
      <c r="AR35" s="397" t="s">
        <v>193</v>
      </c>
      <c r="AS35" s="397" t="s">
        <v>193</v>
      </c>
      <c r="AT35" s="397" t="s">
        <v>193</v>
      </c>
      <c r="AU35" s="397" t="s">
        <v>193</v>
      </c>
      <c r="AV35" s="397" t="s">
        <v>193</v>
      </c>
      <c r="AW35" s="397" t="s">
        <v>193</v>
      </c>
      <c r="AX35" s="397" t="s">
        <v>193</v>
      </c>
      <c r="AY35" s="400"/>
      <c r="AZ35" s="397" t="s">
        <v>193</v>
      </c>
      <c r="BA35" s="397" t="s">
        <v>193</v>
      </c>
      <c r="BB35" s="397" t="s">
        <v>193</v>
      </c>
      <c r="BC35" s="538" t="s">
        <v>193</v>
      </c>
    </row>
    <row r="36" spans="1:55" ht="12.75">
      <c r="A36" s="230"/>
      <c r="B36" s="533">
        <f>Early_Break!A6</f>
      </c>
      <c r="C36" s="235" t="s">
        <v>267</v>
      </c>
      <c r="D36" s="235">
        <f>Header!K16</f>
        <v>0</v>
      </c>
      <c r="E36" s="400"/>
      <c r="F36" s="235">
        <f>Header!K16</f>
        <v>0</v>
      </c>
      <c r="G36" s="235">
        <f>Header!C13</f>
        <v>0</v>
      </c>
      <c r="H36" s="235" t="s">
        <v>268</v>
      </c>
      <c r="I36" s="235">
        <f>Header!C17</f>
      </c>
      <c r="J36" s="241">
        <f>Header!K17</f>
        <v>0</v>
      </c>
      <c r="K36" s="400"/>
      <c r="L36" s="235">
        <f>Header!K16</f>
        <v>0</v>
      </c>
      <c r="M36" s="400"/>
      <c r="N36" s="241">
        <f>Header!C9</f>
        <v>41295</v>
      </c>
      <c r="O36" s="397" t="s">
        <v>193</v>
      </c>
      <c r="P36" s="397" t="s">
        <v>193</v>
      </c>
      <c r="Q36" s="235">
        <f>IF(Header!K8="","",Header!K8)</f>
      </c>
      <c r="R36" s="235">
        <f>Header!K9</f>
        <v>0</v>
      </c>
      <c r="S36" s="397" t="str">
        <f>t_rmks_dtl!B36</f>
        <v> </v>
      </c>
      <c r="T36" s="235" t="s">
        <v>175</v>
      </c>
      <c r="U36" s="185">
        <f>Early_Break!D6</f>
        <v>0</v>
      </c>
      <c r="V36" s="397" t="s">
        <v>193</v>
      </c>
      <c r="W36" s="404" t="str">
        <f>Early_Break!B6</f>
        <v>INFO</v>
      </c>
      <c r="X36" s="235">
        <f>Early_Break!E6</f>
        <v>0</v>
      </c>
      <c r="Y36" s="397" t="s">
        <v>193</v>
      </c>
      <c r="Z36" s="394">
        <f>Early_Break!AB6</f>
        <v>0</v>
      </c>
      <c r="AA36" s="397" t="s">
        <v>193</v>
      </c>
      <c r="AB36" s="397" t="s">
        <v>193</v>
      </c>
      <c r="AC36" s="397" t="s">
        <v>193</v>
      </c>
      <c r="AD36" s="397" t="s">
        <v>193</v>
      </c>
      <c r="AE36" s="397" t="s">
        <v>193</v>
      </c>
      <c r="AF36" s="397" t="s">
        <v>193</v>
      </c>
      <c r="AG36" s="408">
        <f>Early_Break!G6</f>
      </c>
      <c r="AH36" s="397" t="s">
        <v>193</v>
      </c>
      <c r="AI36" s="397" t="s">
        <v>193</v>
      </c>
      <c r="AJ36" s="397" t="s">
        <v>193</v>
      </c>
      <c r="AK36" s="397" t="s">
        <v>193</v>
      </c>
      <c r="AL36" s="235">
        <f>Early_Break!F6</f>
        <v>0</v>
      </c>
      <c r="AM36" s="397" t="s">
        <v>193</v>
      </c>
      <c r="AN36" s="404">
        <f>Early_Break!C6</f>
        <v>3</v>
      </c>
      <c r="AO36" s="397" t="s">
        <v>193</v>
      </c>
      <c r="AP36" s="397" t="s">
        <v>193</v>
      </c>
      <c r="AQ36" s="408" t="str">
        <f t="shared" si="0"/>
        <v>N</v>
      </c>
      <c r="AR36" s="397" t="s">
        <v>193</v>
      </c>
      <c r="AS36" s="397" t="s">
        <v>193</v>
      </c>
      <c r="AT36" s="397" t="s">
        <v>193</v>
      </c>
      <c r="AU36" s="397" t="s">
        <v>193</v>
      </c>
      <c r="AV36" s="397" t="s">
        <v>193</v>
      </c>
      <c r="AW36" s="397" t="s">
        <v>193</v>
      </c>
      <c r="AX36" s="397" t="s">
        <v>193</v>
      </c>
      <c r="AY36" s="400"/>
      <c r="AZ36" s="397" t="s">
        <v>193</v>
      </c>
      <c r="BA36" s="397" t="s">
        <v>193</v>
      </c>
      <c r="BB36" s="397" t="s">
        <v>193</v>
      </c>
      <c r="BC36" s="538" t="s">
        <v>193</v>
      </c>
    </row>
    <row r="37" spans="1:55" ht="13.5" thickBot="1">
      <c r="A37" s="230" t="s">
        <v>372</v>
      </c>
      <c r="B37" s="534">
        <f>Early_Break!A7</f>
      </c>
      <c r="C37" s="236" t="s">
        <v>267</v>
      </c>
      <c r="D37" s="236">
        <f>Header!K16</f>
        <v>0</v>
      </c>
      <c r="E37" s="401"/>
      <c r="F37" s="236">
        <f>Header!K16</f>
        <v>0</v>
      </c>
      <c r="G37" s="236">
        <f>Header!C13</f>
        <v>0</v>
      </c>
      <c r="H37" s="236" t="s">
        <v>268</v>
      </c>
      <c r="I37" s="236">
        <f>Header!C17</f>
      </c>
      <c r="J37" s="242">
        <f>Header!K17</f>
        <v>0</v>
      </c>
      <c r="K37" s="401"/>
      <c r="L37" s="236">
        <f>Header!K16</f>
        <v>0</v>
      </c>
      <c r="M37" s="401"/>
      <c r="N37" s="242">
        <f>Header!C9</f>
        <v>41295</v>
      </c>
      <c r="O37" s="398" t="s">
        <v>193</v>
      </c>
      <c r="P37" s="398" t="s">
        <v>193</v>
      </c>
      <c r="Q37" s="236">
        <f>IF(Header!K8="","",Header!K8)</f>
      </c>
      <c r="R37" s="236">
        <f>Header!K9</f>
        <v>0</v>
      </c>
      <c r="S37" s="398" t="str">
        <f>t_rmks_dtl!B37</f>
        <v> </v>
      </c>
      <c r="T37" s="236" t="s">
        <v>175</v>
      </c>
      <c r="U37" s="186">
        <f>Early_Break!D7</f>
        <v>0</v>
      </c>
      <c r="V37" s="398" t="s">
        <v>193</v>
      </c>
      <c r="W37" s="405" t="str">
        <f>Early_Break!B7</f>
        <v>INFO</v>
      </c>
      <c r="X37" s="236">
        <f>Early_Break!E7</f>
        <v>0</v>
      </c>
      <c r="Y37" s="398" t="s">
        <v>193</v>
      </c>
      <c r="Z37" s="395">
        <f>Early_Break!AB7</f>
        <v>0</v>
      </c>
      <c r="AA37" s="398" t="s">
        <v>193</v>
      </c>
      <c r="AB37" s="398" t="s">
        <v>193</v>
      </c>
      <c r="AC37" s="398" t="s">
        <v>193</v>
      </c>
      <c r="AD37" s="398" t="s">
        <v>193</v>
      </c>
      <c r="AE37" s="398" t="s">
        <v>193</v>
      </c>
      <c r="AF37" s="398" t="s">
        <v>193</v>
      </c>
      <c r="AG37" s="409">
        <f>Early_Break!G7</f>
      </c>
      <c r="AH37" s="398" t="s">
        <v>193</v>
      </c>
      <c r="AI37" s="398" t="s">
        <v>193</v>
      </c>
      <c r="AJ37" s="398" t="s">
        <v>193</v>
      </c>
      <c r="AK37" s="398" t="s">
        <v>193</v>
      </c>
      <c r="AL37" s="236">
        <f>Early_Break!F7</f>
        <v>0</v>
      </c>
      <c r="AM37" s="398" t="s">
        <v>193</v>
      </c>
      <c r="AN37" s="405">
        <f>Early_Break!C7</f>
        <v>4</v>
      </c>
      <c r="AO37" s="398" t="s">
        <v>193</v>
      </c>
      <c r="AP37" s="398" t="s">
        <v>193</v>
      </c>
      <c r="AQ37" s="409" t="str">
        <f t="shared" si="0"/>
        <v>N</v>
      </c>
      <c r="AR37" s="398" t="s">
        <v>193</v>
      </c>
      <c r="AS37" s="398" t="s">
        <v>193</v>
      </c>
      <c r="AT37" s="398" t="s">
        <v>193</v>
      </c>
      <c r="AU37" s="398" t="s">
        <v>193</v>
      </c>
      <c r="AV37" s="398" t="s">
        <v>193</v>
      </c>
      <c r="AW37" s="398" t="s">
        <v>193</v>
      </c>
      <c r="AX37" s="398" t="s">
        <v>193</v>
      </c>
      <c r="AY37" s="401"/>
      <c r="AZ37" s="398" t="s">
        <v>193</v>
      </c>
      <c r="BA37" s="398" t="s">
        <v>193</v>
      </c>
      <c r="BB37" s="398" t="s">
        <v>193</v>
      </c>
      <c r="BC37" s="539" t="s">
        <v>193</v>
      </c>
    </row>
    <row r="38" spans="1:55" ht="12.75">
      <c r="A38" s="230" t="s">
        <v>373</v>
      </c>
      <c r="B38" s="532">
        <f>'QC-QA_Acpt'!A4</f>
      </c>
      <c r="C38" s="234" t="s">
        <v>267</v>
      </c>
      <c r="D38" s="234">
        <f>Header!K16</f>
        <v>0</v>
      </c>
      <c r="E38" s="399"/>
      <c r="F38" s="234">
        <f>Header!K16</f>
        <v>0</v>
      </c>
      <c r="G38" s="234">
        <f>Header!C13</f>
        <v>0</v>
      </c>
      <c r="H38" s="234" t="s">
        <v>268</v>
      </c>
      <c r="I38" s="234">
        <f>Header!C17</f>
      </c>
      <c r="J38" s="243">
        <f>Header!K17</f>
        <v>0</v>
      </c>
      <c r="K38" s="399"/>
      <c r="L38" s="234">
        <f>Header!K16</f>
        <v>0</v>
      </c>
      <c r="M38" s="399"/>
      <c r="N38" s="243">
        <f>Header!C9</f>
        <v>41295</v>
      </c>
      <c r="O38" s="243">
        <f>'QC-QA_Acpt'!G4</f>
        <v>0</v>
      </c>
      <c r="P38" s="396" t="s">
        <v>193</v>
      </c>
      <c r="Q38" s="402">
        <f>IF(Header!K8="","",Header!K8)</f>
      </c>
      <c r="R38" s="234">
        <f>Header!K9</f>
        <v>0</v>
      </c>
      <c r="S38" s="234" t="str">
        <f>t_rmks_dtl!B38</f>
        <v> </v>
      </c>
      <c r="T38" s="234" t="s">
        <v>175</v>
      </c>
      <c r="U38" s="187">
        <f>'QC-QA_Acpt'!D4</f>
        <v>0</v>
      </c>
      <c r="V38" s="396" t="s">
        <v>193</v>
      </c>
      <c r="W38" s="403" t="str">
        <f>'QC-QA_Acpt'!B4</f>
        <v>QC</v>
      </c>
      <c r="X38" s="234">
        <f>'QC-QA_Acpt'!E4</f>
        <v>0</v>
      </c>
      <c r="Y38" s="243">
        <f>'QC-QA_Acpt'!F4</f>
        <v>0</v>
      </c>
      <c r="Z38" s="393">
        <f>'QC-QA_Acpt'!AP4</f>
        <v>0</v>
      </c>
      <c r="AA38" s="396" t="s">
        <v>193</v>
      </c>
      <c r="AB38" s="396" t="s">
        <v>193</v>
      </c>
      <c r="AC38" s="396" t="s">
        <v>193</v>
      </c>
      <c r="AD38" s="396" t="s">
        <v>193</v>
      </c>
      <c r="AE38" s="396" t="s">
        <v>193</v>
      </c>
      <c r="AF38" s="396" t="s">
        <v>193</v>
      </c>
      <c r="AG38" s="407">
        <f>'QC-QA_Acpt'!I4</f>
      </c>
      <c r="AH38" s="396" t="s">
        <v>193</v>
      </c>
      <c r="AI38" s="396" t="s">
        <v>193</v>
      </c>
      <c r="AJ38" s="396" t="s">
        <v>193</v>
      </c>
      <c r="AK38" s="396" t="s">
        <v>193</v>
      </c>
      <c r="AL38" s="234">
        <f>'QC-QA_Acpt'!H4</f>
        <v>0</v>
      </c>
      <c r="AM38" s="396" t="s">
        <v>193</v>
      </c>
      <c r="AN38" s="403">
        <f>'QC-QA_Acpt'!C4</f>
        <v>1</v>
      </c>
      <c r="AO38" s="396" t="s">
        <v>193</v>
      </c>
      <c r="AP38" s="396" t="s">
        <v>193</v>
      </c>
      <c r="AQ38" s="407" t="str">
        <f t="shared" si="0"/>
        <v>Y</v>
      </c>
      <c r="AR38" s="396" t="s">
        <v>193</v>
      </c>
      <c r="AS38" s="396" t="s">
        <v>193</v>
      </c>
      <c r="AT38" s="396" t="s">
        <v>193</v>
      </c>
      <c r="AU38" s="396" t="s">
        <v>193</v>
      </c>
      <c r="AV38" s="396" t="s">
        <v>193</v>
      </c>
      <c r="AW38" s="396" t="s">
        <v>193</v>
      </c>
      <c r="AX38" s="396" t="s">
        <v>193</v>
      </c>
      <c r="AY38" s="399"/>
      <c r="AZ38" s="396" t="s">
        <v>193</v>
      </c>
      <c r="BA38" s="396" t="s">
        <v>193</v>
      </c>
      <c r="BB38" s="396" t="s">
        <v>193</v>
      </c>
      <c r="BC38" s="537" t="s">
        <v>193</v>
      </c>
    </row>
    <row r="39" spans="1:55" ht="12.75">
      <c r="A39" s="230"/>
      <c r="B39" s="533">
        <f>'QC-QA_Acpt'!A5</f>
      </c>
      <c r="C39" s="235" t="s">
        <v>267</v>
      </c>
      <c r="D39" s="235">
        <f>Header!K16</f>
        <v>0</v>
      </c>
      <c r="E39" s="400"/>
      <c r="F39" s="235">
        <f>Header!K16</f>
        <v>0</v>
      </c>
      <c r="G39" s="235">
        <f>Header!C13</f>
        <v>0</v>
      </c>
      <c r="H39" s="235" t="s">
        <v>268</v>
      </c>
      <c r="I39" s="235">
        <f>Header!C17</f>
      </c>
      <c r="J39" s="241">
        <f>Header!K17</f>
        <v>0</v>
      </c>
      <c r="K39" s="400"/>
      <c r="L39" s="235">
        <f>Header!K16</f>
        <v>0</v>
      </c>
      <c r="M39" s="400"/>
      <c r="N39" s="241">
        <f>Header!C9</f>
        <v>41295</v>
      </c>
      <c r="O39" s="241">
        <f>'QC-QA_Acpt'!G5</f>
        <v>0</v>
      </c>
      <c r="P39" s="397" t="s">
        <v>193</v>
      </c>
      <c r="Q39" s="235">
        <f>IF(Header!K8="","",Header!K8)</f>
      </c>
      <c r="R39" s="235">
        <f>Header!K9</f>
        <v>0</v>
      </c>
      <c r="S39" s="235" t="str">
        <f>t_rmks_dtl!B39</f>
        <v> </v>
      </c>
      <c r="T39" s="235" t="s">
        <v>175</v>
      </c>
      <c r="U39" s="185">
        <f>'QC-QA_Acpt'!D5</f>
        <v>0</v>
      </c>
      <c r="V39" s="406" t="s">
        <v>193</v>
      </c>
      <c r="W39" s="404" t="str">
        <f>'QC-QA_Acpt'!B5</f>
        <v>QC</v>
      </c>
      <c r="X39" s="235">
        <f>'QC-QA_Acpt'!E5</f>
        <v>0</v>
      </c>
      <c r="Y39" s="241">
        <f>'QC-QA_Acpt'!F5</f>
        <v>0</v>
      </c>
      <c r="Z39" s="394">
        <f>'QC-QA_Acpt'!AP5</f>
        <v>0</v>
      </c>
      <c r="AA39" s="406" t="s">
        <v>193</v>
      </c>
      <c r="AB39" s="406" t="s">
        <v>193</v>
      </c>
      <c r="AC39" s="397" t="s">
        <v>193</v>
      </c>
      <c r="AD39" s="397" t="s">
        <v>193</v>
      </c>
      <c r="AE39" s="397" t="s">
        <v>193</v>
      </c>
      <c r="AF39" s="397" t="s">
        <v>193</v>
      </c>
      <c r="AG39" s="408">
        <f>'QC-QA_Acpt'!I5</f>
      </c>
      <c r="AH39" s="397" t="s">
        <v>193</v>
      </c>
      <c r="AI39" s="397" t="s">
        <v>193</v>
      </c>
      <c r="AJ39" s="397" t="s">
        <v>193</v>
      </c>
      <c r="AK39" s="397" t="s">
        <v>193</v>
      </c>
      <c r="AL39" s="235">
        <f>'QC-QA_Acpt'!H5</f>
        <v>0</v>
      </c>
      <c r="AM39" s="397" t="s">
        <v>193</v>
      </c>
      <c r="AN39" s="404">
        <f>'QC-QA_Acpt'!C5</f>
        <v>2</v>
      </c>
      <c r="AO39" s="397" t="s">
        <v>193</v>
      </c>
      <c r="AP39" s="397" t="s">
        <v>193</v>
      </c>
      <c r="AQ39" s="408" t="str">
        <f t="shared" si="0"/>
        <v>Y</v>
      </c>
      <c r="AR39" s="397" t="s">
        <v>193</v>
      </c>
      <c r="AS39" s="397" t="s">
        <v>193</v>
      </c>
      <c r="AT39" s="397" t="s">
        <v>193</v>
      </c>
      <c r="AU39" s="397" t="s">
        <v>193</v>
      </c>
      <c r="AV39" s="397" t="s">
        <v>193</v>
      </c>
      <c r="AW39" s="397" t="s">
        <v>193</v>
      </c>
      <c r="AX39" s="397" t="s">
        <v>193</v>
      </c>
      <c r="AY39" s="400"/>
      <c r="AZ39" s="397" t="s">
        <v>193</v>
      </c>
      <c r="BA39" s="397" t="s">
        <v>193</v>
      </c>
      <c r="BB39" s="397" t="s">
        <v>193</v>
      </c>
      <c r="BC39" s="538" t="s">
        <v>193</v>
      </c>
    </row>
    <row r="40" spans="1:55" ht="12.75">
      <c r="A40" s="230"/>
      <c r="B40" s="533">
        <f>'QC-QA_Acpt'!A6</f>
      </c>
      <c r="C40" s="235" t="s">
        <v>267</v>
      </c>
      <c r="D40" s="235">
        <f>Header!K16</f>
        <v>0</v>
      </c>
      <c r="E40" s="400"/>
      <c r="F40" s="235">
        <f>Header!K16</f>
        <v>0</v>
      </c>
      <c r="G40" s="235">
        <f>Header!C13</f>
        <v>0</v>
      </c>
      <c r="H40" s="235" t="s">
        <v>268</v>
      </c>
      <c r="I40" s="235">
        <f>Header!C17</f>
      </c>
      <c r="J40" s="241">
        <f>Header!K17</f>
        <v>0</v>
      </c>
      <c r="K40" s="400"/>
      <c r="L40" s="235">
        <f>Header!K16</f>
        <v>0</v>
      </c>
      <c r="M40" s="400"/>
      <c r="N40" s="241">
        <f>Header!C9</f>
        <v>41295</v>
      </c>
      <c r="O40" s="241">
        <f>'QC-QA_Acpt'!G6</f>
        <v>0</v>
      </c>
      <c r="P40" s="397" t="s">
        <v>193</v>
      </c>
      <c r="Q40" s="235">
        <f>IF(Header!K8="","",Header!K8)</f>
      </c>
      <c r="R40" s="235">
        <f>Header!K9</f>
        <v>0</v>
      </c>
      <c r="S40" s="235" t="str">
        <f>t_rmks_dtl!B40</f>
        <v> </v>
      </c>
      <c r="T40" s="235" t="s">
        <v>175</v>
      </c>
      <c r="U40" s="185">
        <f>'QC-QA_Acpt'!D6</f>
        <v>0</v>
      </c>
      <c r="V40" s="397" t="s">
        <v>193</v>
      </c>
      <c r="W40" s="404" t="str">
        <f>'QC-QA_Acpt'!B6</f>
        <v>QC</v>
      </c>
      <c r="X40" s="235">
        <f>'QC-QA_Acpt'!E6</f>
        <v>0</v>
      </c>
      <c r="Y40" s="241">
        <f>'QC-QA_Acpt'!F6</f>
        <v>0</v>
      </c>
      <c r="Z40" s="394">
        <f>'QC-QA_Acpt'!AP6</f>
        <v>0</v>
      </c>
      <c r="AA40" s="397" t="s">
        <v>193</v>
      </c>
      <c r="AB40" s="397" t="s">
        <v>193</v>
      </c>
      <c r="AC40" s="397" t="s">
        <v>193</v>
      </c>
      <c r="AD40" s="397" t="s">
        <v>193</v>
      </c>
      <c r="AE40" s="397" t="s">
        <v>193</v>
      </c>
      <c r="AF40" s="397" t="s">
        <v>193</v>
      </c>
      <c r="AG40" s="408">
        <f>'QC-QA_Acpt'!I6</f>
      </c>
      <c r="AH40" s="397" t="s">
        <v>193</v>
      </c>
      <c r="AI40" s="397" t="s">
        <v>193</v>
      </c>
      <c r="AJ40" s="397" t="s">
        <v>193</v>
      </c>
      <c r="AK40" s="397" t="s">
        <v>193</v>
      </c>
      <c r="AL40" s="235">
        <f>'QC-QA_Acpt'!H6</f>
        <v>0</v>
      </c>
      <c r="AM40" s="397" t="s">
        <v>193</v>
      </c>
      <c r="AN40" s="404">
        <f>'QC-QA_Acpt'!C6</f>
        <v>3</v>
      </c>
      <c r="AO40" s="397" t="s">
        <v>193</v>
      </c>
      <c r="AP40" s="397" t="s">
        <v>193</v>
      </c>
      <c r="AQ40" s="408" t="str">
        <f t="shared" si="0"/>
        <v>Y</v>
      </c>
      <c r="AR40" s="397" t="s">
        <v>193</v>
      </c>
      <c r="AS40" s="397" t="s">
        <v>193</v>
      </c>
      <c r="AT40" s="397" t="s">
        <v>193</v>
      </c>
      <c r="AU40" s="397" t="s">
        <v>193</v>
      </c>
      <c r="AV40" s="397" t="s">
        <v>193</v>
      </c>
      <c r="AW40" s="397" t="s">
        <v>193</v>
      </c>
      <c r="AX40" s="397" t="s">
        <v>193</v>
      </c>
      <c r="AY40" s="400"/>
      <c r="AZ40" s="397" t="s">
        <v>193</v>
      </c>
      <c r="BA40" s="397" t="s">
        <v>193</v>
      </c>
      <c r="BB40" s="397" t="s">
        <v>193</v>
      </c>
      <c r="BC40" s="538" t="s">
        <v>193</v>
      </c>
    </row>
    <row r="41" spans="1:55" ht="12.75">
      <c r="A41" s="230"/>
      <c r="B41" s="533">
        <f>'QC-QA_Acpt'!A7</f>
      </c>
      <c r="C41" s="235" t="s">
        <v>267</v>
      </c>
      <c r="D41" s="235">
        <f>Header!K16</f>
        <v>0</v>
      </c>
      <c r="E41" s="400"/>
      <c r="F41" s="235">
        <f>Header!K16</f>
        <v>0</v>
      </c>
      <c r="G41" s="235">
        <f>Header!C13</f>
        <v>0</v>
      </c>
      <c r="H41" s="235" t="s">
        <v>268</v>
      </c>
      <c r="I41" s="235">
        <f>Header!C17</f>
      </c>
      <c r="J41" s="241">
        <f>Header!K17</f>
        <v>0</v>
      </c>
      <c r="K41" s="400"/>
      <c r="L41" s="235">
        <f>Header!K16</f>
        <v>0</v>
      </c>
      <c r="M41" s="400"/>
      <c r="N41" s="241">
        <f>Header!C9</f>
        <v>41295</v>
      </c>
      <c r="O41" s="241">
        <f>'QC-QA_Acpt'!G7</f>
        <v>0</v>
      </c>
      <c r="P41" s="397" t="s">
        <v>193</v>
      </c>
      <c r="Q41" s="235">
        <f>IF(Header!K8="","",Header!K8)</f>
      </c>
      <c r="R41" s="235">
        <f>Header!K9</f>
        <v>0</v>
      </c>
      <c r="S41" s="235" t="str">
        <f>t_rmks_dtl!B41</f>
        <v> </v>
      </c>
      <c r="T41" s="235" t="s">
        <v>175</v>
      </c>
      <c r="U41" s="185">
        <f>'QC-QA_Acpt'!D7</f>
        <v>0</v>
      </c>
      <c r="V41" s="397" t="s">
        <v>193</v>
      </c>
      <c r="W41" s="404" t="str">
        <f>'QC-QA_Acpt'!B7</f>
        <v>QC</v>
      </c>
      <c r="X41" s="235">
        <f>'QC-QA_Acpt'!E7</f>
        <v>0</v>
      </c>
      <c r="Y41" s="241">
        <f>'QC-QA_Acpt'!F7</f>
        <v>0</v>
      </c>
      <c r="Z41" s="394">
        <f>'QC-QA_Acpt'!AP7</f>
        <v>0</v>
      </c>
      <c r="AA41" s="397" t="s">
        <v>193</v>
      </c>
      <c r="AB41" s="397" t="s">
        <v>193</v>
      </c>
      <c r="AC41" s="397" t="s">
        <v>193</v>
      </c>
      <c r="AD41" s="397" t="s">
        <v>193</v>
      </c>
      <c r="AE41" s="397" t="s">
        <v>193</v>
      </c>
      <c r="AF41" s="397" t="s">
        <v>193</v>
      </c>
      <c r="AG41" s="408">
        <f>'QC-QA_Acpt'!I7</f>
      </c>
      <c r="AH41" s="397" t="s">
        <v>193</v>
      </c>
      <c r="AI41" s="397" t="s">
        <v>193</v>
      </c>
      <c r="AJ41" s="397" t="s">
        <v>193</v>
      </c>
      <c r="AK41" s="397" t="s">
        <v>193</v>
      </c>
      <c r="AL41" s="235">
        <f>'QC-QA_Acpt'!H7</f>
        <v>0</v>
      </c>
      <c r="AM41" s="397" t="s">
        <v>193</v>
      </c>
      <c r="AN41" s="404">
        <f>'QC-QA_Acpt'!C7</f>
        <v>4</v>
      </c>
      <c r="AO41" s="397" t="s">
        <v>193</v>
      </c>
      <c r="AP41" s="397" t="s">
        <v>193</v>
      </c>
      <c r="AQ41" s="408" t="str">
        <f t="shared" si="0"/>
        <v>Y</v>
      </c>
      <c r="AR41" s="397" t="s">
        <v>193</v>
      </c>
      <c r="AS41" s="397" t="s">
        <v>193</v>
      </c>
      <c r="AT41" s="397" t="s">
        <v>193</v>
      </c>
      <c r="AU41" s="397" t="s">
        <v>193</v>
      </c>
      <c r="AV41" s="397" t="s">
        <v>193</v>
      </c>
      <c r="AW41" s="397" t="s">
        <v>193</v>
      </c>
      <c r="AX41" s="397" t="s">
        <v>193</v>
      </c>
      <c r="AY41" s="400"/>
      <c r="AZ41" s="397" t="s">
        <v>193</v>
      </c>
      <c r="BA41" s="397" t="s">
        <v>193</v>
      </c>
      <c r="BB41" s="397" t="s">
        <v>193</v>
      </c>
      <c r="BC41" s="538" t="s">
        <v>193</v>
      </c>
    </row>
    <row r="42" spans="1:55" ht="13.5" thickBot="1">
      <c r="A42" s="230" t="s">
        <v>374</v>
      </c>
      <c r="B42" s="534">
        <f>'QC-QA_Acpt'!A8</f>
      </c>
      <c r="C42" s="236" t="s">
        <v>267</v>
      </c>
      <c r="D42" s="236">
        <f>Header!K16</f>
        <v>0</v>
      </c>
      <c r="E42" s="401"/>
      <c r="F42" s="236">
        <f>Header!K16</f>
        <v>0</v>
      </c>
      <c r="G42" s="236">
        <f>Header!C13</f>
        <v>0</v>
      </c>
      <c r="H42" s="236" t="s">
        <v>268</v>
      </c>
      <c r="I42" s="236">
        <f>Header!C17</f>
      </c>
      <c r="J42" s="242">
        <f>Header!K17</f>
        <v>0</v>
      </c>
      <c r="K42" s="401"/>
      <c r="L42" s="236">
        <f>Header!K16</f>
        <v>0</v>
      </c>
      <c r="M42" s="401"/>
      <c r="N42" s="242">
        <f>Header!C9</f>
        <v>41295</v>
      </c>
      <c r="O42" s="242">
        <f>'QC-QA_Acpt'!G8</f>
        <v>0</v>
      </c>
      <c r="P42" s="398" t="s">
        <v>193</v>
      </c>
      <c r="Q42" s="236">
        <f>IF(Header!K8="","",Header!K8)</f>
      </c>
      <c r="R42" s="503">
        <f>Header!K9</f>
        <v>0</v>
      </c>
      <c r="S42" s="236" t="str">
        <f>t_rmks_dtl!B42</f>
        <v> </v>
      </c>
      <c r="T42" s="236" t="s">
        <v>175</v>
      </c>
      <c r="U42" s="186">
        <f>'QC-QA_Acpt'!D8</f>
        <v>0</v>
      </c>
      <c r="V42" s="398" t="s">
        <v>193</v>
      </c>
      <c r="W42" s="405" t="str">
        <f>'QC-QA_Acpt'!B8</f>
        <v>QA</v>
      </c>
      <c r="X42" s="236">
        <f>'QC-QA_Acpt'!E8</f>
        <v>0</v>
      </c>
      <c r="Y42" s="242">
        <f>'QC-QA_Acpt'!F8</f>
        <v>0</v>
      </c>
      <c r="Z42" s="395">
        <f>'QC-QA_Acpt'!AP8</f>
      </c>
      <c r="AA42" s="398" t="s">
        <v>193</v>
      </c>
      <c r="AB42" s="398" t="s">
        <v>193</v>
      </c>
      <c r="AC42" s="398" t="s">
        <v>193</v>
      </c>
      <c r="AD42" s="398" t="s">
        <v>193</v>
      </c>
      <c r="AE42" s="398" t="s">
        <v>193</v>
      </c>
      <c r="AF42" s="398" t="s">
        <v>193</v>
      </c>
      <c r="AG42" s="409">
        <f>'QC-QA_Acpt'!I8</f>
      </c>
      <c r="AH42" s="398" t="s">
        <v>193</v>
      </c>
      <c r="AI42" s="398" t="s">
        <v>193</v>
      </c>
      <c r="AJ42" s="398" t="s">
        <v>193</v>
      </c>
      <c r="AK42" s="398" t="s">
        <v>193</v>
      </c>
      <c r="AL42" s="236">
        <f>'QC-QA_Acpt'!H8</f>
        <v>0</v>
      </c>
      <c r="AM42" s="398" t="s">
        <v>193</v>
      </c>
      <c r="AN42" s="405">
        <f>'QC-QA_Acpt'!C8</f>
        <v>0</v>
      </c>
      <c r="AO42" s="398" t="s">
        <v>193</v>
      </c>
      <c r="AP42" s="398" t="s">
        <v>193</v>
      </c>
      <c r="AQ42" s="409" t="str">
        <f t="shared" si="0"/>
        <v>N</v>
      </c>
      <c r="AR42" s="398" t="s">
        <v>193</v>
      </c>
      <c r="AS42" s="398" t="s">
        <v>193</v>
      </c>
      <c r="AT42" s="398" t="s">
        <v>193</v>
      </c>
      <c r="AU42" s="398" t="s">
        <v>193</v>
      </c>
      <c r="AV42" s="398" t="s">
        <v>193</v>
      </c>
      <c r="AW42" s="398" t="s">
        <v>193</v>
      </c>
      <c r="AX42" s="398" t="s">
        <v>193</v>
      </c>
      <c r="AY42" s="401"/>
      <c r="AZ42" s="398" t="s">
        <v>193</v>
      </c>
      <c r="BA42" s="398" t="s">
        <v>193</v>
      </c>
      <c r="BB42" s="398" t="s">
        <v>193</v>
      </c>
      <c r="BC42" s="539" t="s">
        <v>193</v>
      </c>
    </row>
    <row r="43" spans="2:55" ht="12.75">
      <c r="B43" s="535"/>
      <c r="C43" s="510"/>
      <c r="D43" s="510"/>
      <c r="E43" s="507"/>
      <c r="F43" s="510"/>
      <c r="G43" s="510"/>
      <c r="H43" s="510"/>
      <c r="I43" s="510"/>
      <c r="J43" s="512"/>
      <c r="K43" s="507"/>
      <c r="L43" s="510"/>
      <c r="M43" s="507"/>
      <c r="N43" s="512"/>
      <c r="O43" s="512"/>
      <c r="P43" s="506"/>
      <c r="Q43" s="510"/>
      <c r="R43" s="510"/>
      <c r="S43" s="510"/>
      <c r="T43" s="510"/>
      <c r="U43" s="514"/>
      <c r="V43" s="513"/>
      <c r="W43" s="509"/>
      <c r="X43" s="510"/>
      <c r="Y43" s="512"/>
      <c r="Z43" s="511"/>
      <c r="AA43" s="506"/>
      <c r="AB43" s="506"/>
      <c r="AC43" s="506"/>
      <c r="AD43" s="506"/>
      <c r="AE43" s="506"/>
      <c r="AF43" s="506"/>
      <c r="AG43" s="508"/>
      <c r="AH43" s="506"/>
      <c r="AI43" s="506"/>
      <c r="AJ43" s="506"/>
      <c r="AK43" s="506"/>
      <c r="AL43" s="510"/>
      <c r="AM43" s="506"/>
      <c r="AN43" s="509"/>
      <c r="AO43" s="506"/>
      <c r="AP43" s="506"/>
      <c r="AQ43" s="508"/>
      <c r="AR43" s="506"/>
      <c r="AS43" s="506"/>
      <c r="AT43" s="506"/>
      <c r="AU43" s="506"/>
      <c r="AV43" s="506"/>
      <c r="AW43" s="506"/>
      <c r="AX43" s="506"/>
      <c r="AY43" s="507"/>
      <c r="AZ43" s="506"/>
      <c r="BA43" s="506"/>
      <c r="BB43" s="506"/>
      <c r="BC43" s="540"/>
    </row>
  </sheetData>
  <sheetProtection/>
  <dataValidations count="1">
    <dataValidation type="list" allowBlank="1" showInputMessage="1" showErrorMessage="1" sqref="Z8:Z43">
      <formula1>SMPLSTAT</formula1>
    </dataValidation>
  </dataValidations>
  <printOptions/>
  <pageMargins left="0.4" right="0.26" top="1" bottom="1" header="0.5" footer="0.5"/>
  <pageSetup fitToWidth="0" fitToHeight="1" horizontalDpi="600" verticalDpi="600" orientation="landscape" paperSize="17" scale="85" r:id="rId3"/>
  <headerFooter alignWithMargins="0">
    <oddHeader>&amp;C&amp;F</oddHeader>
    <oddFooter>&amp;CPage &amp;P of &amp;N</oddFoot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45"/>
    <pageSetUpPr fitToPage="1"/>
  </sheetPr>
  <dimension ref="A1:M42"/>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B8" sqref="B8:H42"/>
    </sheetView>
  </sheetViews>
  <sheetFormatPr defaultColWidth="9.140625" defaultRowHeight="12.75"/>
  <cols>
    <col min="1" max="1" width="45.7109375" style="0" customWidth="1"/>
    <col min="2" max="2" width="22.421875" style="0" customWidth="1"/>
    <col min="3" max="5" width="15.140625" style="0" customWidth="1"/>
    <col min="6" max="6" width="37.8515625" style="0" customWidth="1"/>
    <col min="7" max="7" width="17.7109375" style="0" customWidth="1"/>
    <col min="8" max="8" width="16.7109375" style="0" customWidth="1"/>
    <col min="11" max="13" width="9.8515625" style="0" customWidth="1"/>
  </cols>
  <sheetData>
    <row r="1" spans="1:8" ht="12.75">
      <c r="A1" s="226" t="s">
        <v>559</v>
      </c>
      <c r="B1" s="113" t="s">
        <v>87</v>
      </c>
      <c r="G1" s="87"/>
      <c r="H1" s="90" t="s">
        <v>170</v>
      </c>
    </row>
    <row r="2" spans="1:8" ht="12.75">
      <c r="A2" s="226" t="s">
        <v>545</v>
      </c>
      <c r="B2" s="221" t="s">
        <v>112</v>
      </c>
      <c r="C2" s="216" t="s">
        <v>112</v>
      </c>
      <c r="D2" s="221" t="s">
        <v>112</v>
      </c>
      <c r="E2" s="221" t="s">
        <v>112</v>
      </c>
      <c r="F2" s="221" t="s">
        <v>112</v>
      </c>
      <c r="G2" s="221" t="s">
        <v>112</v>
      </c>
      <c r="H2" s="221" t="s">
        <v>112</v>
      </c>
    </row>
    <row r="3" spans="1:8" ht="13.5" thickBot="1">
      <c r="A3" s="226" t="s">
        <v>546</v>
      </c>
      <c r="B3" s="434" t="s">
        <v>89</v>
      </c>
      <c r="C3" s="214" t="s">
        <v>113</v>
      </c>
      <c r="D3" s="208" t="s">
        <v>114</v>
      </c>
      <c r="E3" s="208" t="s">
        <v>115</v>
      </c>
      <c r="F3" s="208" t="s">
        <v>116</v>
      </c>
      <c r="G3" s="86" t="s">
        <v>109</v>
      </c>
      <c r="H3" s="86" t="s">
        <v>110</v>
      </c>
    </row>
    <row r="4" spans="1:13" ht="102" customHeight="1" thickBot="1">
      <c r="A4" s="249" t="s">
        <v>547</v>
      </c>
      <c r="B4" s="440" t="s">
        <v>536</v>
      </c>
      <c r="C4" s="608" t="s">
        <v>618</v>
      </c>
      <c r="D4" s="609"/>
      <c r="E4" s="610"/>
      <c r="F4" s="436" t="s">
        <v>539</v>
      </c>
      <c r="G4" s="217"/>
      <c r="H4" s="61"/>
      <c r="J4" s="220">
        <f>'QC-QA_Acpt'!A17</f>
        <v>0</v>
      </c>
      <c r="K4" s="611" t="s">
        <v>532</v>
      </c>
      <c r="L4" s="612"/>
      <c r="M4" s="613"/>
    </row>
    <row r="5" spans="1:8" ht="51.75" thickBot="1">
      <c r="A5" s="249" t="s">
        <v>548</v>
      </c>
      <c r="B5" s="423" t="s">
        <v>535</v>
      </c>
      <c r="C5" s="437"/>
      <c r="D5" s="438" t="s">
        <v>538</v>
      </c>
      <c r="E5" s="439"/>
      <c r="F5" s="215"/>
      <c r="G5" s="218"/>
      <c r="H5" s="163" t="s">
        <v>171</v>
      </c>
    </row>
    <row r="6" spans="1:8" ht="26.25" thickBot="1">
      <c r="A6" s="225" t="s">
        <v>549</v>
      </c>
      <c r="B6" s="541" t="s">
        <v>414</v>
      </c>
      <c r="C6" s="543" t="s">
        <v>555</v>
      </c>
      <c r="D6" s="550" t="s">
        <v>556</v>
      </c>
      <c r="E6" s="550" t="s">
        <v>557</v>
      </c>
      <c r="F6" s="550" t="s">
        <v>558</v>
      </c>
      <c r="G6" s="541" t="s">
        <v>541</v>
      </c>
      <c r="H6" s="544" t="s">
        <v>420</v>
      </c>
    </row>
    <row r="7" spans="1:8" ht="26.25" thickBot="1">
      <c r="A7" s="227" t="s">
        <v>552</v>
      </c>
      <c r="B7" s="531" t="s">
        <v>89</v>
      </c>
      <c r="C7" s="410" t="s">
        <v>113</v>
      </c>
      <c r="D7" s="410" t="s">
        <v>114</v>
      </c>
      <c r="E7" s="410" t="s">
        <v>115</v>
      </c>
      <c r="F7" s="410" t="s">
        <v>116</v>
      </c>
      <c r="G7" s="410" t="s">
        <v>109</v>
      </c>
      <c r="H7" s="545" t="s">
        <v>110</v>
      </c>
    </row>
    <row r="8" spans="1:8" ht="12.75">
      <c r="A8" s="230" t="s">
        <v>369</v>
      </c>
      <c r="B8" s="532">
        <f>'Start-Up'!A4</f>
      </c>
      <c r="C8" s="224">
        <f>Header!C11</f>
        <v>0</v>
      </c>
      <c r="D8" s="411" t="s">
        <v>345</v>
      </c>
      <c r="E8" s="411" t="s">
        <v>345</v>
      </c>
      <c r="F8" s="411" t="s">
        <v>345</v>
      </c>
      <c r="G8" s="245">
        <f>Header!K16</f>
        <v>0</v>
      </c>
      <c r="H8" s="546"/>
    </row>
    <row r="9" spans="1:8" ht="12.75">
      <c r="A9" s="230"/>
      <c r="B9" s="533">
        <f>'Start-Up'!A5</f>
      </c>
      <c r="C9" s="222">
        <f>Header!C11</f>
        <v>0</v>
      </c>
      <c r="D9" s="412" t="s">
        <v>345</v>
      </c>
      <c r="E9" s="412" t="s">
        <v>345</v>
      </c>
      <c r="F9" s="412" t="s">
        <v>345</v>
      </c>
      <c r="G9" s="246">
        <f>Header!K16</f>
        <v>0</v>
      </c>
      <c r="H9" s="547"/>
    </row>
    <row r="10" spans="1:8" ht="12.75">
      <c r="A10" s="230"/>
      <c r="B10" s="533">
        <f>'Start-Up'!A6</f>
      </c>
      <c r="C10" s="222">
        <f>Header!C11</f>
        <v>0</v>
      </c>
      <c r="D10" s="412" t="s">
        <v>345</v>
      </c>
      <c r="E10" s="412" t="s">
        <v>345</v>
      </c>
      <c r="F10" s="412" t="s">
        <v>345</v>
      </c>
      <c r="G10" s="216">
        <f>Header!K16</f>
        <v>0</v>
      </c>
      <c r="H10" s="548"/>
    </row>
    <row r="11" spans="1:8" ht="12.75">
      <c r="A11" s="230"/>
      <c r="B11" s="533">
        <f>'Start-Up'!A7</f>
      </c>
      <c r="C11" s="222">
        <f>Header!C11</f>
        <v>0</v>
      </c>
      <c r="D11" s="412" t="s">
        <v>345</v>
      </c>
      <c r="E11" s="412" t="s">
        <v>345</v>
      </c>
      <c r="F11" s="412" t="s">
        <v>345</v>
      </c>
      <c r="G11" s="216">
        <f>Header!K16</f>
        <v>0</v>
      </c>
      <c r="H11" s="547"/>
    </row>
    <row r="12" spans="1:8" ht="12.75">
      <c r="A12" s="230"/>
      <c r="B12" s="533">
        <f>'Start-Up'!A8</f>
      </c>
      <c r="C12" s="222">
        <f>Header!C11</f>
        <v>0</v>
      </c>
      <c r="D12" s="412" t="s">
        <v>345</v>
      </c>
      <c r="E12" s="412" t="s">
        <v>345</v>
      </c>
      <c r="F12" s="412" t="s">
        <v>345</v>
      </c>
      <c r="G12" s="216">
        <f>Header!K16</f>
        <v>0</v>
      </c>
      <c r="H12" s="547"/>
    </row>
    <row r="13" spans="1:8" ht="12.75">
      <c r="A13" s="230"/>
      <c r="B13" s="533">
        <f>'Start-Up'!A9</f>
      </c>
      <c r="C13" s="222">
        <f>Header!C11</f>
        <v>0</v>
      </c>
      <c r="D13" s="412" t="s">
        <v>345</v>
      </c>
      <c r="E13" s="412" t="s">
        <v>345</v>
      </c>
      <c r="F13" s="412" t="s">
        <v>345</v>
      </c>
      <c r="G13" s="216">
        <f>Header!K16</f>
        <v>0</v>
      </c>
      <c r="H13" s="547"/>
    </row>
    <row r="14" spans="1:8" ht="12.75">
      <c r="A14" s="230"/>
      <c r="B14" s="533">
        <f>'Start-Up'!A10</f>
      </c>
      <c r="C14" s="222">
        <f>Header!C11</f>
        <v>0</v>
      </c>
      <c r="D14" s="412" t="s">
        <v>345</v>
      </c>
      <c r="E14" s="412" t="s">
        <v>345</v>
      </c>
      <c r="F14" s="412" t="s">
        <v>345</v>
      </c>
      <c r="G14" s="216">
        <f>Header!K16</f>
        <v>0</v>
      </c>
      <c r="H14" s="547"/>
    </row>
    <row r="15" spans="1:8" ht="12.75">
      <c r="A15" s="230"/>
      <c r="B15" s="533">
        <f>'Start-Up'!A11</f>
      </c>
      <c r="C15" s="222">
        <f>Header!C11</f>
        <v>0</v>
      </c>
      <c r="D15" s="412" t="s">
        <v>345</v>
      </c>
      <c r="E15" s="412" t="s">
        <v>345</v>
      </c>
      <c r="F15" s="412" t="s">
        <v>345</v>
      </c>
      <c r="G15" s="216">
        <f>Header!K16</f>
        <v>0</v>
      </c>
      <c r="H15" s="547"/>
    </row>
    <row r="16" spans="1:8" ht="12.75">
      <c r="A16" s="230"/>
      <c r="B16" s="533">
        <f>'Start-Up'!A12</f>
      </c>
      <c r="C16" s="222">
        <f>Header!C11</f>
        <v>0</v>
      </c>
      <c r="D16" s="412" t="s">
        <v>345</v>
      </c>
      <c r="E16" s="412" t="s">
        <v>345</v>
      </c>
      <c r="F16" s="412" t="s">
        <v>345</v>
      </c>
      <c r="G16" s="216">
        <f>Header!K16</f>
        <v>0</v>
      </c>
      <c r="H16" s="547"/>
    </row>
    <row r="17" spans="1:8" ht="12.75">
      <c r="A17" s="230"/>
      <c r="B17" s="533">
        <f>'Start-Up'!A13</f>
      </c>
      <c r="C17" s="222">
        <f>Header!C11</f>
        <v>0</v>
      </c>
      <c r="D17" s="412" t="s">
        <v>345</v>
      </c>
      <c r="E17" s="412" t="s">
        <v>345</v>
      </c>
      <c r="F17" s="412" t="s">
        <v>345</v>
      </c>
      <c r="G17" s="216">
        <f>Header!K16</f>
        <v>0</v>
      </c>
      <c r="H17" s="547"/>
    </row>
    <row r="18" spans="1:8" ht="12.75">
      <c r="A18" s="230"/>
      <c r="B18" s="533">
        <f>'Start-Up'!A14</f>
      </c>
      <c r="C18" s="222">
        <f>Header!C11</f>
        <v>0</v>
      </c>
      <c r="D18" s="412" t="s">
        <v>345</v>
      </c>
      <c r="E18" s="412" t="s">
        <v>345</v>
      </c>
      <c r="F18" s="412" t="s">
        <v>345</v>
      </c>
      <c r="G18" s="216">
        <f>Header!K16</f>
        <v>0</v>
      </c>
      <c r="H18" s="547"/>
    </row>
    <row r="19" spans="1:8" ht="12.75">
      <c r="A19" s="230"/>
      <c r="B19" s="533">
        <f>'Start-Up'!A15</f>
      </c>
      <c r="C19" s="222">
        <f>Header!C11</f>
        <v>0</v>
      </c>
      <c r="D19" s="412" t="s">
        <v>345</v>
      </c>
      <c r="E19" s="412" t="s">
        <v>345</v>
      </c>
      <c r="F19" s="412" t="s">
        <v>345</v>
      </c>
      <c r="G19" s="216">
        <f>Header!K16</f>
        <v>0</v>
      </c>
      <c r="H19" s="547"/>
    </row>
    <row r="20" spans="1:8" ht="12.75">
      <c r="A20" s="230"/>
      <c r="B20" s="533">
        <f>'Start-Up'!A16</f>
      </c>
      <c r="C20" s="222">
        <f>Header!C11</f>
        <v>0</v>
      </c>
      <c r="D20" s="412" t="s">
        <v>345</v>
      </c>
      <c r="E20" s="412" t="s">
        <v>345</v>
      </c>
      <c r="F20" s="412" t="s">
        <v>345</v>
      </c>
      <c r="G20" s="216">
        <f>Header!K16</f>
        <v>0</v>
      </c>
      <c r="H20" s="547"/>
    </row>
    <row r="21" spans="1:8" ht="12.75">
      <c r="A21" s="230"/>
      <c r="B21" s="533">
        <f>'Start-Up'!A17</f>
      </c>
      <c r="C21" s="222">
        <f>Header!C11</f>
        <v>0</v>
      </c>
      <c r="D21" s="412" t="s">
        <v>345</v>
      </c>
      <c r="E21" s="412" t="s">
        <v>345</v>
      </c>
      <c r="F21" s="412" t="s">
        <v>345</v>
      </c>
      <c r="G21" s="216">
        <f>Header!K16</f>
        <v>0</v>
      </c>
      <c r="H21" s="547"/>
    </row>
    <row r="22" spans="1:8" ht="12.75">
      <c r="A22" s="230"/>
      <c r="B22" s="533">
        <f>'Start-Up'!A18</f>
      </c>
      <c r="C22" s="222">
        <f>Header!C11</f>
        <v>0</v>
      </c>
      <c r="D22" s="412" t="s">
        <v>345</v>
      </c>
      <c r="E22" s="412" t="s">
        <v>345</v>
      </c>
      <c r="F22" s="412" t="s">
        <v>345</v>
      </c>
      <c r="G22" s="216">
        <f>Header!K16</f>
        <v>0</v>
      </c>
      <c r="H22" s="547"/>
    </row>
    <row r="23" spans="1:8" ht="12.75">
      <c r="A23" s="230"/>
      <c r="B23" s="533">
        <f>'Start-Up'!A19</f>
      </c>
      <c r="C23" s="222">
        <f>Header!C11</f>
        <v>0</v>
      </c>
      <c r="D23" s="412" t="s">
        <v>345</v>
      </c>
      <c r="E23" s="412" t="s">
        <v>345</v>
      </c>
      <c r="F23" s="412" t="s">
        <v>345</v>
      </c>
      <c r="G23" s="216">
        <f>Header!K16</f>
        <v>0</v>
      </c>
      <c r="H23" s="547"/>
    </row>
    <row r="24" spans="1:8" ht="12.75">
      <c r="A24" s="230"/>
      <c r="B24" s="533">
        <f>'Start-Up'!A20</f>
      </c>
      <c r="C24" s="222">
        <f>Header!C11</f>
        <v>0</v>
      </c>
      <c r="D24" s="412" t="s">
        <v>345</v>
      </c>
      <c r="E24" s="412" t="s">
        <v>345</v>
      </c>
      <c r="F24" s="412" t="s">
        <v>345</v>
      </c>
      <c r="G24" s="216">
        <f>Header!K16</f>
        <v>0</v>
      </c>
      <c r="H24" s="547"/>
    </row>
    <row r="25" spans="1:8" ht="12.75">
      <c r="A25" s="230"/>
      <c r="B25" s="533">
        <f>'Start-Up'!A21</f>
      </c>
      <c r="C25" s="222">
        <f>Header!C11</f>
        <v>0</v>
      </c>
      <c r="D25" s="412" t="s">
        <v>345</v>
      </c>
      <c r="E25" s="412" t="s">
        <v>345</v>
      </c>
      <c r="F25" s="412" t="s">
        <v>345</v>
      </c>
      <c r="G25" s="216">
        <f>Header!K16</f>
        <v>0</v>
      </c>
      <c r="H25" s="547"/>
    </row>
    <row r="26" spans="1:8" ht="12.75">
      <c r="A26" s="230"/>
      <c r="B26" s="533">
        <f>'Start-Up'!A22</f>
      </c>
      <c r="C26" s="222">
        <f>Header!C11</f>
        <v>0</v>
      </c>
      <c r="D26" s="412" t="s">
        <v>345</v>
      </c>
      <c r="E26" s="412" t="s">
        <v>345</v>
      </c>
      <c r="F26" s="412" t="s">
        <v>345</v>
      </c>
      <c r="G26" s="216">
        <f>Header!K16</f>
        <v>0</v>
      </c>
      <c r="H26" s="547"/>
    </row>
    <row r="27" spans="1:8" ht="12.75">
      <c r="A27" s="230"/>
      <c r="B27" s="533">
        <f>'Start-Up'!A23</f>
      </c>
      <c r="C27" s="222">
        <f>Header!C11</f>
        <v>0</v>
      </c>
      <c r="D27" s="412" t="s">
        <v>345</v>
      </c>
      <c r="E27" s="412" t="s">
        <v>345</v>
      </c>
      <c r="F27" s="412" t="s">
        <v>345</v>
      </c>
      <c r="G27" s="216">
        <f>Header!K16</f>
        <v>0</v>
      </c>
      <c r="H27" s="547"/>
    </row>
    <row r="28" spans="1:8" ht="12.75">
      <c r="A28" s="230"/>
      <c r="B28" s="533">
        <f>'Start-Up'!A24</f>
      </c>
      <c r="C28" s="222">
        <f>Header!C11</f>
        <v>0</v>
      </c>
      <c r="D28" s="412" t="s">
        <v>345</v>
      </c>
      <c r="E28" s="412" t="s">
        <v>345</v>
      </c>
      <c r="F28" s="412" t="s">
        <v>345</v>
      </c>
      <c r="G28" s="216">
        <f>Header!K16</f>
        <v>0</v>
      </c>
      <c r="H28" s="547"/>
    </row>
    <row r="29" spans="1:8" ht="12.75">
      <c r="A29" s="230"/>
      <c r="B29" s="533">
        <f>'Start-Up'!A25</f>
      </c>
      <c r="C29" s="222">
        <f>Header!C11</f>
        <v>0</v>
      </c>
      <c r="D29" s="412" t="s">
        <v>345</v>
      </c>
      <c r="E29" s="412" t="s">
        <v>345</v>
      </c>
      <c r="F29" s="412" t="s">
        <v>345</v>
      </c>
      <c r="G29" s="216">
        <f>Header!K16</f>
        <v>0</v>
      </c>
      <c r="H29" s="547"/>
    </row>
    <row r="30" spans="1:8" ht="12.75">
      <c r="A30" s="230"/>
      <c r="B30" s="533">
        <f>'Start-Up'!A26</f>
      </c>
      <c r="C30" s="222">
        <f>Header!C11</f>
        <v>0</v>
      </c>
      <c r="D30" s="412" t="s">
        <v>345</v>
      </c>
      <c r="E30" s="412" t="s">
        <v>345</v>
      </c>
      <c r="F30" s="412" t="s">
        <v>345</v>
      </c>
      <c r="G30" s="216">
        <f>Header!K16</f>
        <v>0</v>
      </c>
      <c r="H30" s="547"/>
    </row>
    <row r="31" spans="1:8" ht="12.75">
      <c r="A31" s="230"/>
      <c r="B31" s="533">
        <f>'Start-Up'!A27</f>
      </c>
      <c r="C31" s="222">
        <f>Header!C11</f>
        <v>0</v>
      </c>
      <c r="D31" s="412" t="s">
        <v>345</v>
      </c>
      <c r="E31" s="412" t="s">
        <v>345</v>
      </c>
      <c r="F31" s="412" t="s">
        <v>345</v>
      </c>
      <c r="G31" s="216">
        <f>Header!K16</f>
        <v>0</v>
      </c>
      <c r="H31" s="547"/>
    </row>
    <row r="32" spans="1:8" ht="12.75">
      <c r="A32" s="230"/>
      <c r="B32" s="533">
        <f>'Start-Up'!A28</f>
      </c>
      <c r="C32" s="222">
        <f>Header!C11</f>
        <v>0</v>
      </c>
      <c r="D32" s="412" t="s">
        <v>345</v>
      </c>
      <c r="E32" s="412" t="s">
        <v>345</v>
      </c>
      <c r="F32" s="412" t="s">
        <v>345</v>
      </c>
      <c r="G32" s="216">
        <f>Header!K16</f>
        <v>0</v>
      </c>
      <c r="H32" s="547"/>
    </row>
    <row r="33" spans="1:8" ht="13.5" thickBot="1">
      <c r="A33" s="230" t="s">
        <v>370</v>
      </c>
      <c r="B33" s="534">
        <f>'Start-Up'!A29</f>
      </c>
      <c r="C33" s="223">
        <f>Header!C11</f>
        <v>0</v>
      </c>
      <c r="D33" s="413" t="s">
        <v>345</v>
      </c>
      <c r="E33" s="413" t="s">
        <v>345</v>
      </c>
      <c r="F33" s="413" t="s">
        <v>345</v>
      </c>
      <c r="G33" s="247">
        <f>Header!K16</f>
        <v>0</v>
      </c>
      <c r="H33" s="549"/>
    </row>
    <row r="34" spans="1:8" ht="12.75">
      <c r="A34" s="230" t="s">
        <v>371</v>
      </c>
      <c r="B34" s="532">
        <f>Early_Break!A4</f>
      </c>
      <c r="C34" s="224">
        <f>Header!C11</f>
        <v>0</v>
      </c>
      <c r="D34" s="411" t="s">
        <v>345</v>
      </c>
      <c r="E34" s="411" t="s">
        <v>345</v>
      </c>
      <c r="F34" s="411" t="s">
        <v>345</v>
      </c>
      <c r="G34" s="248">
        <f>Header!K16</f>
        <v>0</v>
      </c>
      <c r="H34" s="548"/>
    </row>
    <row r="35" spans="1:8" ht="12.75">
      <c r="A35" s="230"/>
      <c r="B35" s="533">
        <f>Early_Break!A5</f>
      </c>
      <c r="C35" s="222">
        <f>Header!C11</f>
        <v>0</v>
      </c>
      <c r="D35" s="412" t="s">
        <v>345</v>
      </c>
      <c r="E35" s="412" t="s">
        <v>345</v>
      </c>
      <c r="F35" s="412" t="s">
        <v>345</v>
      </c>
      <c r="G35" s="216">
        <f>Header!K16</f>
        <v>0</v>
      </c>
      <c r="H35" s="547"/>
    </row>
    <row r="36" spans="1:8" ht="12.75">
      <c r="A36" s="230"/>
      <c r="B36" s="533">
        <f>Early_Break!A6</f>
      </c>
      <c r="C36" s="222">
        <f>Header!C11</f>
        <v>0</v>
      </c>
      <c r="D36" s="412" t="s">
        <v>345</v>
      </c>
      <c r="E36" s="412" t="s">
        <v>345</v>
      </c>
      <c r="F36" s="412" t="s">
        <v>345</v>
      </c>
      <c r="G36" s="216">
        <f>Header!K16</f>
        <v>0</v>
      </c>
      <c r="H36" s="547"/>
    </row>
    <row r="37" spans="1:8" ht="13.5" thickBot="1">
      <c r="A37" s="230" t="s">
        <v>372</v>
      </c>
      <c r="B37" s="534">
        <f>Early_Break!A7</f>
      </c>
      <c r="C37" s="223">
        <f>Header!C11</f>
        <v>0</v>
      </c>
      <c r="D37" s="413" t="s">
        <v>345</v>
      </c>
      <c r="E37" s="413" t="s">
        <v>345</v>
      </c>
      <c r="F37" s="413" t="s">
        <v>345</v>
      </c>
      <c r="G37" s="247">
        <f>Header!K16</f>
        <v>0</v>
      </c>
      <c r="H37" s="549"/>
    </row>
    <row r="38" spans="1:8" ht="12.75">
      <c r="A38" s="230" t="s">
        <v>373</v>
      </c>
      <c r="B38" s="532">
        <f>'QC-QA_Acpt'!A4</f>
      </c>
      <c r="C38" s="224">
        <f>Header!C11</f>
        <v>0</v>
      </c>
      <c r="D38" s="411" t="s">
        <v>345</v>
      </c>
      <c r="E38" s="411" t="s">
        <v>345</v>
      </c>
      <c r="F38" s="411" t="s">
        <v>345</v>
      </c>
      <c r="G38" s="248">
        <f>Header!K16</f>
        <v>0</v>
      </c>
      <c r="H38" s="548"/>
    </row>
    <row r="39" spans="1:8" ht="12.75">
      <c r="A39" s="230"/>
      <c r="B39" s="533">
        <f>'QC-QA_Acpt'!A5</f>
      </c>
      <c r="C39" s="222">
        <f>Header!C11</f>
        <v>0</v>
      </c>
      <c r="D39" s="412" t="s">
        <v>345</v>
      </c>
      <c r="E39" s="412" t="s">
        <v>345</v>
      </c>
      <c r="F39" s="412" t="s">
        <v>345</v>
      </c>
      <c r="G39" s="216">
        <f>Header!K16</f>
        <v>0</v>
      </c>
      <c r="H39" s="547"/>
    </row>
    <row r="40" spans="1:8" ht="12.75">
      <c r="A40" s="230"/>
      <c r="B40" s="533">
        <f>'QC-QA_Acpt'!A6</f>
      </c>
      <c r="C40" s="222">
        <f>Header!C11</f>
        <v>0</v>
      </c>
      <c r="D40" s="412" t="s">
        <v>345</v>
      </c>
      <c r="E40" s="412" t="s">
        <v>345</v>
      </c>
      <c r="F40" s="412" t="s">
        <v>345</v>
      </c>
      <c r="G40" s="216">
        <f>Header!K16</f>
        <v>0</v>
      </c>
      <c r="H40" s="547"/>
    </row>
    <row r="41" spans="1:8" ht="12.75">
      <c r="A41" s="230"/>
      <c r="B41" s="533">
        <f>'QC-QA_Acpt'!A7</f>
      </c>
      <c r="C41" s="222">
        <f>Header!C11</f>
        <v>0</v>
      </c>
      <c r="D41" s="412" t="s">
        <v>345</v>
      </c>
      <c r="E41" s="412" t="s">
        <v>345</v>
      </c>
      <c r="F41" s="412" t="s">
        <v>345</v>
      </c>
      <c r="G41" s="216">
        <f>Header!K16</f>
        <v>0</v>
      </c>
      <c r="H41" s="547"/>
    </row>
    <row r="42" spans="1:8" ht="12.75">
      <c r="A42" s="230" t="s">
        <v>374</v>
      </c>
      <c r="B42" s="551">
        <f>'QC-QA_Acpt'!A8</f>
      </c>
      <c r="C42" s="552">
        <f>Header!C11</f>
        <v>0</v>
      </c>
      <c r="D42" s="553" t="s">
        <v>345</v>
      </c>
      <c r="E42" s="553" t="s">
        <v>345</v>
      </c>
      <c r="F42" s="553" t="s">
        <v>345</v>
      </c>
      <c r="G42" s="554">
        <f>Header!K16</f>
        <v>0</v>
      </c>
      <c r="H42" s="555"/>
    </row>
  </sheetData>
  <sheetProtection/>
  <mergeCells count="2">
    <mergeCell ref="C4:E4"/>
    <mergeCell ref="K4:M4"/>
  </mergeCells>
  <printOptions/>
  <pageMargins left="0.75" right="0.75" top="1" bottom="1" header="0.5" footer="0.5"/>
  <pageSetup fitToHeight="1" fitToWidth="1" horizontalDpi="600" verticalDpi="600" orientation="landscape" paperSize="17" scale="86" r:id="rId3"/>
  <headerFooter alignWithMargins="0">
    <oddHeader>&amp;C&amp;F</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Higdon, Mark (KYTC-WSC)</cp:lastModifiedBy>
  <cp:lastPrinted>2006-10-17T19:58:21Z</cp:lastPrinted>
  <dcterms:created xsi:type="dcterms:W3CDTF">2005-10-24T13:59:05Z</dcterms:created>
  <dcterms:modified xsi:type="dcterms:W3CDTF">2012-02-29T14:42:19Z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terialDisciplines_Map">
    <vt:lpwstr>D:\My Documents\Materials\Current\Maps\Disciplines_20060919_Map.xsd</vt:lpwstr>
  </property>
  <property fmtid="{D5CDD505-2E9C-101B-9397-08002B2CF9AE}" pid="3" name="Document Version">
    <vt:lpwstr>N/A</vt:lpwstr>
  </property>
  <property fmtid="{D5CDD505-2E9C-101B-9397-08002B2CF9AE}" pid="4" name="Description0">
    <vt:lpwstr/>
  </property>
  <property fmtid="{D5CDD505-2E9C-101B-9397-08002B2CF9AE}" pid="5" name="Area">
    <vt:lpwstr>SiteManager</vt:lpwstr>
  </property>
  <property fmtid="{D5CDD505-2E9C-101B-9397-08002B2CF9AE}" pid="6" name="Lab">
    <vt:lpwstr>N/A</vt:lpwstr>
  </property>
  <property fmtid="{D5CDD505-2E9C-101B-9397-08002B2CF9AE}" pid="7" name="PublishingExpirationDate">
    <vt:lpwstr/>
  </property>
  <property fmtid="{D5CDD505-2E9C-101B-9397-08002B2CF9AE}" pid="8" name="PublishingStartDate">
    <vt:lpwstr/>
  </property>
  <property fmtid="{D5CDD505-2E9C-101B-9397-08002B2CF9AE}" pid="9" name="display_urn:schemas-microsoft-com:office:office#Editor">
    <vt:lpwstr>Higdon, Mark D (KYTC-WSC)</vt:lpwstr>
  </property>
  <property fmtid="{D5CDD505-2E9C-101B-9397-08002B2CF9AE}" pid="10" name="display_urn:schemas-microsoft-com:office:office#Author">
    <vt:lpwstr>Higdon, Mark D (KYTC-WSC)</vt:lpwstr>
  </property>
</Properties>
</file>