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as.ds.ky.gov\dfs\KYTCD00T11\Data\TRAFFIC\HSIP\Contract Proposals\_Transport Checklist Notes &amp; Detail Sheets\(01)Most Common Notes\1-9625 Summary Sheets\Standard Summary Sheets\"/>
    </mc:Choice>
  </mc:AlternateContent>
  <xr:revisionPtr revIDLastSave="0" documentId="13_ncr:1_{334AD047-B9DC-4DF4-9559-535D9F49D110}" xr6:coauthVersionLast="47" xr6:coauthVersionMax="47" xr10:uidLastSave="{00000000-0000-0000-0000-000000000000}"/>
  <bookViews>
    <workbookView xWindow="-120" yWindow="-120" windowWidth="29040" windowHeight="15720" xr2:uid="{00000000-000D-0000-FFFF-FFFF00000000}"/>
  </bookViews>
  <sheets>
    <sheet name="Drainage Strs" sheetId="1" r:id="rId1"/>
  </sheets>
  <definedNames>
    <definedName name="_xlnm.Print_Area" localSheetId="0">'Drainage Strs'!$A$2:$AA$46</definedName>
    <definedName name="_xlnm.Print_Titles" localSheetId="0">'Drainage Strs'!$1:$4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1" l="1"/>
  <c r="W33" i="1"/>
  <c r="X33" i="1"/>
  <c r="W34" i="1" l="1"/>
  <c r="M34" i="1"/>
  <c r="Q34" i="1"/>
  <c r="R34" i="1"/>
  <c r="H33" i="1"/>
  <c r="I33" i="1"/>
  <c r="V33" i="1"/>
  <c r="Z33" i="1"/>
  <c r="U33" i="1"/>
  <c r="O34" i="1"/>
  <c r="Y33" i="1"/>
  <c r="N34" i="1"/>
  <c r="L34" i="1"/>
  <c r="H34" i="1" l="1"/>
  <c r="Y34" i="1"/>
</calcChain>
</file>

<file path=xl/sharedStrings.xml><?xml version="1.0" encoding="utf-8"?>
<sst xmlns="http://schemas.openxmlformats.org/spreadsheetml/2006/main" count="259" uniqueCount="111">
  <si>
    <t xml:space="preserve">Mile Point </t>
  </si>
  <si>
    <t xml:space="preserve">Station </t>
  </si>
  <si>
    <t>Skew</t>
  </si>
  <si>
    <t>Proposed</t>
  </si>
  <si>
    <t>Comments</t>
  </si>
  <si>
    <t>Right</t>
  </si>
  <si>
    <t>Column1</t>
  </si>
  <si>
    <t>Column2</t>
  </si>
  <si>
    <t>Column3</t>
  </si>
  <si>
    <t>Column4</t>
  </si>
  <si>
    <t>Column5</t>
  </si>
  <si>
    <t>Column6</t>
  </si>
  <si>
    <t>Column7</t>
  </si>
  <si>
    <t>Column8</t>
  </si>
  <si>
    <t>Column9</t>
  </si>
  <si>
    <t>Column10</t>
  </si>
  <si>
    <t>Column11</t>
  </si>
  <si>
    <t>Column12</t>
  </si>
  <si>
    <t>18" RCP</t>
  </si>
  <si>
    <t>---</t>
  </si>
  <si>
    <t>13° Lt.</t>
  </si>
  <si>
    <t>04° Rt.</t>
  </si>
  <si>
    <r>
      <t>01</t>
    </r>
    <r>
      <rPr>
        <sz val="11"/>
        <color theme="1"/>
        <rFont val="Calibri"/>
        <family val="2"/>
      </rPr>
      <t>° Lt.</t>
    </r>
  </si>
  <si>
    <t>31° Lt.</t>
  </si>
  <si>
    <t>27° Lt.</t>
  </si>
  <si>
    <t>0°</t>
  </si>
  <si>
    <t>02° Rt.</t>
  </si>
  <si>
    <t>24" RCP</t>
  </si>
  <si>
    <t>42" RCP</t>
  </si>
  <si>
    <t>05° Lt.</t>
  </si>
  <si>
    <t>30° Lt.</t>
  </si>
  <si>
    <t>30" RCP</t>
  </si>
  <si>
    <t>02° Lt.</t>
  </si>
  <si>
    <t>03° Lt.</t>
  </si>
  <si>
    <t>06° Rt.</t>
  </si>
  <si>
    <t>03° Rt.</t>
  </si>
  <si>
    <t>04° Lt.</t>
  </si>
  <si>
    <t>Column112</t>
  </si>
  <si>
    <t>Remove right headwall</t>
  </si>
  <si>
    <t>Column72</t>
  </si>
  <si>
    <t>Length (LF)</t>
  </si>
  <si>
    <t>Existing</t>
  </si>
  <si>
    <t>Left Hdwl</t>
  </si>
  <si>
    <t>Right Hdwl</t>
  </si>
  <si>
    <t>Pipe Size,
Type</t>
  </si>
  <si>
    <t>Stnd.</t>
  </si>
  <si>
    <t>Column73</t>
  </si>
  <si>
    <t>Left</t>
  </si>
  <si>
    <t>Column82</t>
  </si>
  <si>
    <t>Column113</t>
  </si>
  <si>
    <t>Column1122</t>
  </si>
  <si>
    <t>5'x7' RCBC</t>
  </si>
  <si>
    <t>54" CMP /
5'x7' RCBC</t>
  </si>
  <si>
    <t>24" RCP/
CMP</t>
  </si>
  <si>
    <t>Column83</t>
  </si>
  <si>
    <t>Column84</t>
  </si>
  <si>
    <t>Culvert
Pipe
18"
(LF)</t>
  </si>
  <si>
    <t>Culvert
Pipe
24"
(LF)</t>
  </si>
  <si>
    <t>Column85</t>
  </si>
  <si>
    <t>Culvert
Pipe
42"
(LF)</t>
  </si>
  <si>
    <t>Column842</t>
  </si>
  <si>
    <t>Culvert
Pipe
30"
(LF)</t>
  </si>
  <si>
    <t>Column822</t>
  </si>
  <si>
    <t>TOTALS:</t>
  </si>
  <si>
    <t>Mitered Sloped Conc.</t>
  </si>
  <si>
    <t>Remove existing headwalls</t>
  </si>
  <si>
    <t>Entrance
Lt. 5.86</t>
  </si>
  <si>
    <t>Left
309+51</t>
  </si>
  <si>
    <t>Column823</t>
  </si>
  <si>
    <t>Entrance
Pipe
15"
(LF)</t>
  </si>
  <si>
    <t>Extra length of Entrance Pipe included so that additonal embankment can be placed along the NorthWest radius and flatted the slope</t>
  </si>
  <si>
    <t>Drop Box Inlet Type 1</t>
  </si>
  <si>
    <t>Each</t>
  </si>
  <si>
    <t>Remove Headwall</t>
  </si>
  <si>
    <t>Headwall Totals</t>
  </si>
  <si>
    <t>Safety Box Inlet 18 Inch</t>
  </si>
  <si>
    <t>Pipe Extension Legth (LF)</t>
  </si>
  <si>
    <t>Column114</t>
  </si>
  <si>
    <t>Column1132</t>
  </si>
  <si>
    <t>Headwall
or
Drainage Box</t>
  </si>
  <si>
    <t>100*</t>
  </si>
  <si>
    <t>200*</t>
  </si>
  <si>
    <t>NOTES:</t>
  </si>
  <si>
    <t>These Pipe and Drainage Item quantities and locations are approximate and are intended to provide a basis for bid. Final locations, flow line elevations, grate elevations, and quantities will be determined by the contractor and approved by the engineer in the field.</t>
  </si>
  <si>
    <t>10*</t>
  </si>
  <si>
    <t>50*</t>
  </si>
  <si>
    <t>20*</t>
  </si>
  <si>
    <t>30*</t>
  </si>
  <si>
    <t>Channel Lining
Cl II (TON)</t>
  </si>
  <si>
    <t>Sloped &amp; Mitered Conc.</t>
  </si>
  <si>
    <t>Sloped &amp; Mitered Conc. Headwall - 18"</t>
  </si>
  <si>
    <t>Sloped &amp; Mitered Conc. Headwall - 24"</t>
  </si>
  <si>
    <t>Sloped &amp; Mitered Conc. Headwall - 30"</t>
  </si>
  <si>
    <t>Sloped &amp; Mitered Conc. Headwall - 36"</t>
  </si>
  <si>
    <t>Sloped &amp; Mitered Conc. Headwall - 42"</t>
  </si>
  <si>
    <t>Column843</t>
  </si>
  <si>
    <t>Culvert
Pipe
36"
(LF)</t>
  </si>
  <si>
    <t>Ditching
(LF)
(Perpndclr to Rdwy)</t>
  </si>
  <si>
    <t>PIPE REPLACEMENT &amp; EXTENSION SUMMARY - HSIP</t>
  </si>
  <si>
    <t>Roadside Regrading (LF)</t>
  </si>
  <si>
    <t>75*</t>
  </si>
  <si>
    <t>25*</t>
  </si>
  <si>
    <t>40*</t>
  </si>
  <si>
    <r>
      <rPr>
        <b/>
        <sz val="11"/>
        <color theme="1"/>
        <rFont val="Calibri"/>
        <family val="2"/>
        <scheme val="minor"/>
      </rPr>
      <t>*</t>
    </r>
    <r>
      <rPr>
        <sz val="11"/>
        <color theme="1"/>
        <rFont val="Calibri"/>
        <family val="2"/>
        <scheme val="minor"/>
      </rPr>
      <t xml:space="preserve"> The Linear Feet of Roadside Regrading listed on this summary is for informational purposes only.  All Roadside Regrading lengths and estimated CU YD of material are listed on the Roadside Regrading Summary.</t>
    </r>
  </si>
  <si>
    <t>Clearing and grubbing necessary to install draingage items, as directed by the Engineer, will be considered part of Site Preparation, which is incidental to Pipe Replacements and Extensions.</t>
  </si>
  <si>
    <t>See Standard Drawing RDX-060 for Intermediate Anchor details.</t>
  </si>
  <si>
    <t>Remove
Pipe
(LF)</t>
  </si>
  <si>
    <r>
      <t>Class A Concrete for Intermediate Anchor/Collar (CU YD)</t>
    </r>
    <r>
      <rPr>
        <b/>
        <vertAlign val="superscript"/>
        <sz val="11"/>
        <color theme="1"/>
        <rFont val="Calibri"/>
        <family val="2"/>
        <scheme val="minor"/>
      </rPr>
      <t>3</t>
    </r>
  </si>
  <si>
    <t>Clean out existing pipe</t>
  </si>
  <si>
    <t>Remove existing headwalls
Clean out existing pipe</t>
  </si>
  <si>
    <t>Completely remove existing pipe and skew new pipe to line up with existing ditches that run transverse to the roadway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</si>
</sst>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0\+00"/>
    <numFmt numFmtId="166" formatCode="0&quot; LF&quot;"/>
    <numFmt numFmtId="167" formatCode="0.00&quot; CU YD&quot;"/>
    <numFmt numFmtId="168" formatCode="0&quot; TON&quot;"/>
    <numFmt numFmtId="169" formatCode="0&quot;  LF&quot;"/>
    <numFmt numFmtId="170" formatCode="0.00&quot;  CU YD&quot;"/>
    <numFmt numFmtId="171" formatCode="0&quot;  TON&quot;"/>
    <numFmt numFmtId="172" formatCode="0."/>
  </numFmts>
  <fonts count="6" x14ac:knownFonts="1">
    <font>
      <sz val="11"/>
      <color theme="1"/>
      <name val="Calibri"/>
      <family val="2"/>
      <scheme val="minor"/>
    </font>
    <font>
      <sz val="11"/>
      <color theme="1"/>
      <name val="Calibri"/>
      <family val="2"/>
    </font>
    <font>
      <sz val="11"/>
      <color theme="1"/>
      <name val="Calibri"/>
      <family val="2"/>
    </font>
    <font>
      <b/>
      <sz val="11"/>
      <color theme="1"/>
      <name val="Calibri"/>
      <family val="2"/>
      <scheme val="minor"/>
    </font>
    <font>
      <b/>
      <sz val="14"/>
      <color theme="1"/>
      <name val="Calibri"/>
      <family val="2"/>
      <scheme val="minor"/>
    </font>
    <font>
      <b/>
      <vertAlign val="superscript"/>
      <sz val="11"/>
      <color theme="1"/>
      <name val="Calibri"/>
      <family val="2"/>
      <scheme val="minor"/>
    </font>
  </fonts>
  <fills count="3">
    <fill>
      <patternFill patternType="none"/>
    </fill>
    <fill>
      <patternFill patternType="gray125"/>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style="thin">
        <color auto="1"/>
      </bottom>
      <diagonal/>
    </border>
    <border>
      <left/>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s>
  <cellStyleXfs count="1">
    <xf numFmtId="0" fontId="0" fillId="0" borderId="0"/>
  </cellStyleXfs>
  <cellXfs count="128">
    <xf numFmtId="0" fontId="0" fillId="0" borderId="0" xfId="0"/>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2" fillId="0" borderId="1" xfId="0" applyFont="1" applyBorder="1" applyAlignment="1">
      <alignment horizontal="center" vertical="center" wrapText="1"/>
    </xf>
    <xf numFmtId="2" fontId="0" fillId="0" borderId="10" xfId="0" applyNumberFormat="1" applyBorder="1" applyAlignment="1">
      <alignment horizontal="center" vertical="center"/>
    </xf>
    <xf numFmtId="0" fontId="0" fillId="0" borderId="11" xfId="0" applyBorder="1" applyAlignment="1">
      <alignment horizontal="center" vertical="center"/>
    </xf>
    <xf numFmtId="2" fontId="0" fillId="0" borderId="12" xfId="0" applyNumberFormat="1" applyBorder="1" applyAlignment="1">
      <alignment horizontal="center" vertical="center" wrapText="1"/>
    </xf>
    <xf numFmtId="0" fontId="0" fillId="0" borderId="9" xfId="0" applyBorder="1" applyAlignment="1">
      <alignment horizontal="center" vertical="center" wrapText="1"/>
    </xf>
    <xf numFmtId="2" fontId="0" fillId="0" borderId="13" xfId="0" applyNumberFormat="1" applyBorder="1" applyAlignment="1">
      <alignment horizontal="center" vertical="center" wrapText="1"/>
    </xf>
    <xf numFmtId="0" fontId="0" fillId="0" borderId="14" xfId="0"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164" fontId="0" fillId="0" borderId="11" xfId="0" applyNumberFormat="1" applyBorder="1" applyAlignment="1">
      <alignment horizontal="center" vertical="center"/>
    </xf>
    <xf numFmtId="165" fontId="0" fillId="0" borderId="9" xfId="0" applyNumberFormat="1" applyBorder="1" applyAlignment="1">
      <alignment horizontal="center" vertical="center" wrapText="1"/>
    </xf>
    <xf numFmtId="165" fontId="0" fillId="0" borderId="15" xfId="0" applyNumberFormat="1" applyBorder="1" applyAlignment="1">
      <alignment horizontal="center" vertical="center" wrapText="1"/>
    </xf>
    <xf numFmtId="0" fontId="0" fillId="0" borderId="12" xfId="0" applyBorder="1" applyAlignment="1">
      <alignment horizontal="center" vertical="center"/>
    </xf>
    <xf numFmtId="1" fontId="0" fillId="0" borderId="9" xfId="0" applyNumberFormat="1" applyBorder="1" applyAlignment="1">
      <alignment horizontal="center" vertical="center"/>
    </xf>
    <xf numFmtId="0" fontId="0" fillId="0" borderId="12" xfId="0" applyBorder="1" applyAlignment="1">
      <alignment horizontal="center" vertical="center" wrapText="1"/>
    </xf>
    <xf numFmtId="1" fontId="0" fillId="0" borderId="9" xfId="0" applyNumberFormat="1" applyBorder="1" applyAlignment="1">
      <alignment horizontal="center" vertical="center" wrapText="1"/>
    </xf>
    <xf numFmtId="0" fontId="0" fillId="0" borderId="12" xfId="0" applyFill="1" applyBorder="1" applyAlignment="1">
      <alignment horizontal="center" vertical="center" wrapText="1"/>
    </xf>
    <xf numFmtId="0" fontId="0" fillId="0" borderId="13" xfId="0" applyBorder="1" applyAlignment="1">
      <alignment horizontal="center" vertical="center" wrapText="1"/>
    </xf>
    <xf numFmtId="1" fontId="0" fillId="0" borderId="15" xfId="0" applyNumberFormat="1" applyBorder="1" applyAlignment="1">
      <alignment horizontal="center" vertical="center" wrapText="1"/>
    </xf>
    <xf numFmtId="1" fontId="0" fillId="0" borderId="10" xfId="0" applyNumberFormat="1" applyBorder="1" applyAlignment="1">
      <alignment horizontal="center" vertical="center"/>
    </xf>
    <xf numFmtId="1" fontId="0" fillId="0" borderId="12" xfId="0" applyNumberFormat="1" applyBorder="1" applyAlignment="1">
      <alignment horizontal="center" vertical="center" wrapText="1"/>
    </xf>
    <xf numFmtId="0" fontId="0" fillId="0" borderId="12" xfId="0" applyNumberFormat="1" applyBorder="1" applyAlignment="1">
      <alignment horizontal="center" vertical="center" wrapText="1"/>
    </xf>
    <xf numFmtId="1" fontId="0" fillId="0" borderId="13" xfId="0" applyNumberFormat="1" applyBorder="1" applyAlignment="1">
      <alignment horizontal="center" vertical="center" wrapText="1"/>
    </xf>
    <xf numFmtId="2" fontId="0" fillId="0" borderId="8" xfId="0" applyNumberFormat="1" applyBorder="1" applyAlignment="1">
      <alignment horizontal="center" vertical="center" wrapText="1"/>
    </xf>
    <xf numFmtId="165" fontId="0" fillId="0" borderId="17" xfId="0" applyNumberFormat="1" applyBorder="1" applyAlignment="1">
      <alignment horizontal="center" vertical="center" wrapText="1"/>
    </xf>
    <xf numFmtId="0" fontId="3" fillId="0" borderId="31"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vertical="center"/>
    </xf>
    <xf numFmtId="1" fontId="0" fillId="0" borderId="24" xfId="0" applyNumberFormat="1" applyBorder="1" applyAlignment="1">
      <alignment horizontal="right" vertical="center" wrapText="1"/>
    </xf>
    <xf numFmtId="1" fontId="0" fillId="0" borderId="4" xfId="0" applyNumberForma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right" vertical="center" indent="1"/>
    </xf>
    <xf numFmtId="166" fontId="3" fillId="0" borderId="0" xfId="0" applyNumberFormat="1" applyFont="1" applyBorder="1" applyAlignment="1">
      <alignment horizontal="center" vertical="center"/>
    </xf>
    <xf numFmtId="167" fontId="3" fillId="0" borderId="0" xfId="0" applyNumberFormat="1" applyFont="1" applyBorder="1" applyAlignment="1">
      <alignment horizontal="center" vertical="center"/>
    </xf>
    <xf numFmtId="168" fontId="3" fillId="0" borderId="0" xfId="0" applyNumberFormat="1" applyFont="1"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0" fontId="3" fillId="0" borderId="5" xfId="0" applyNumberFormat="1" applyFont="1" applyBorder="1" applyAlignment="1">
      <alignment horizontal="center" vertical="center"/>
    </xf>
    <xf numFmtId="169" fontId="3" fillId="0" borderId="5" xfId="0" applyNumberFormat="1" applyFont="1" applyBorder="1" applyAlignment="1">
      <alignment horizontal="center" vertical="center"/>
    </xf>
    <xf numFmtId="0" fontId="0" fillId="0" borderId="35" xfId="0" applyBorder="1" applyAlignment="1">
      <alignment horizontal="center" vertical="center"/>
    </xf>
    <xf numFmtId="0" fontId="0" fillId="0" borderId="3" xfId="0" applyBorder="1" applyAlignment="1">
      <alignment horizontal="center" vertical="center" wrapText="1"/>
    </xf>
    <xf numFmtId="0" fontId="0" fillId="0" borderId="36" xfId="0" applyBorder="1" applyAlignment="1">
      <alignment horizontal="center" vertical="center" wrapText="1"/>
    </xf>
    <xf numFmtId="1" fontId="0" fillId="0" borderId="11" xfId="0" applyNumberFormat="1" applyBorder="1" applyAlignment="1">
      <alignment horizontal="center" vertical="center"/>
    </xf>
    <xf numFmtId="0" fontId="0" fillId="0" borderId="9" xfId="0" applyNumberFormat="1" applyBorder="1" applyAlignment="1">
      <alignment horizontal="center" vertical="center" wrapText="1"/>
    </xf>
    <xf numFmtId="1" fontId="0" fillId="0" borderId="22" xfId="0" applyNumberFormat="1" applyBorder="1" applyAlignment="1">
      <alignment horizontal="center" vertical="center" wrapText="1"/>
    </xf>
    <xf numFmtId="0" fontId="0" fillId="0" borderId="10" xfId="0" applyBorder="1" applyAlignment="1">
      <alignment horizontal="center" vertical="center"/>
    </xf>
    <xf numFmtId="0" fontId="0" fillId="0" borderId="41" xfId="0" applyBorder="1" applyAlignment="1">
      <alignment horizontal="center" vertical="center"/>
    </xf>
    <xf numFmtId="0" fontId="0" fillId="0" borderId="4" xfId="0" applyBorder="1" applyAlignment="1">
      <alignment horizontal="center" vertical="center" wrapText="1"/>
    </xf>
    <xf numFmtId="0" fontId="0" fillId="0" borderId="44"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9" xfId="0" quotePrefix="1" applyBorder="1" applyAlignment="1">
      <alignment horizontal="center" vertical="center" wrapText="1"/>
    </xf>
    <xf numFmtId="0" fontId="0" fillId="0" borderId="12" xfId="0" quotePrefix="1" applyBorder="1" applyAlignment="1">
      <alignment horizontal="center" vertical="center" wrapText="1"/>
    </xf>
    <xf numFmtId="0" fontId="0" fillId="0" borderId="13" xfId="0" quotePrefix="1" applyBorder="1" applyAlignment="1">
      <alignment horizontal="center" vertical="center" wrapText="1"/>
    </xf>
    <xf numFmtId="0" fontId="0" fillId="0" borderId="0" xfId="0" applyAlignment="1">
      <alignment horizontal="right" vertical="center"/>
    </xf>
    <xf numFmtId="0" fontId="0" fillId="0" borderId="0"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72" fontId="0" fillId="0" borderId="0" xfId="0" applyNumberFormat="1" applyAlignment="1">
      <alignment horizontal="right" vertical="center"/>
    </xf>
    <xf numFmtId="0" fontId="0" fillId="0" borderId="0" xfId="0" applyAlignment="1">
      <alignment horizontal="left" vertical="center" wrapText="1"/>
    </xf>
    <xf numFmtId="169" fontId="3" fillId="0" borderId="5" xfId="0" applyNumberFormat="1" applyFont="1" applyBorder="1" applyAlignment="1">
      <alignment horizontal="center" vertical="center"/>
    </xf>
    <xf numFmtId="0" fontId="0"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0" fillId="0" borderId="45"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wrapText="1"/>
    </xf>
    <xf numFmtId="169" fontId="3" fillId="0" borderId="5" xfId="0" applyNumberFormat="1" applyFont="1" applyBorder="1" applyAlignment="1">
      <alignment horizontal="center" vertical="center"/>
    </xf>
    <xf numFmtId="0" fontId="0" fillId="0" borderId="12" xfId="0" applyBorder="1" applyAlignment="1">
      <alignment horizontal="right" vertical="center" indent="1"/>
    </xf>
    <xf numFmtId="0" fontId="0" fillId="0" borderId="1" xfId="0" applyBorder="1" applyAlignment="1">
      <alignment horizontal="right" vertical="center" indent="1"/>
    </xf>
    <xf numFmtId="0" fontId="0" fillId="0" borderId="10" xfId="0" applyBorder="1" applyAlignment="1">
      <alignment horizontal="right" vertical="center" indent="1"/>
    </xf>
    <xf numFmtId="0" fontId="0" fillId="0" borderId="2" xfId="0" applyBorder="1" applyAlignment="1">
      <alignment horizontal="right" vertical="center" inden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right" vertical="center" indent="1"/>
    </xf>
    <xf numFmtId="0" fontId="0" fillId="0" borderId="0" xfId="0" applyAlignment="1">
      <alignment horizontal="left" vertical="center" indent="2"/>
    </xf>
    <xf numFmtId="171" fontId="3" fillId="0" borderId="5" xfId="0" applyNumberFormat="1" applyFont="1" applyBorder="1" applyAlignment="1">
      <alignment horizontal="center" vertical="center"/>
    </xf>
    <xf numFmtId="0" fontId="0" fillId="0" borderId="13" xfId="0" applyBorder="1" applyAlignment="1">
      <alignment horizontal="right" vertical="center" indent="1"/>
    </xf>
    <xf numFmtId="0" fontId="0" fillId="0" borderId="14" xfId="0" applyBorder="1" applyAlignment="1">
      <alignment horizontal="right" vertical="center" indent="1"/>
    </xf>
    <xf numFmtId="0" fontId="3" fillId="0" borderId="3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4" fillId="0" borderId="0" xfId="0" applyFont="1" applyAlignment="1">
      <alignment horizontal="center" vertical="center"/>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1" xfId="0" applyFont="1" applyFill="1" applyBorder="1" applyAlignment="1">
      <alignment horizontal="center" vertical="center" wrapText="1"/>
    </xf>
    <xf numFmtId="169" fontId="3" fillId="0" borderId="46" xfId="0" applyNumberFormat="1" applyFont="1" applyBorder="1" applyAlignment="1">
      <alignment horizontal="center" vertical="center"/>
    </xf>
    <xf numFmtId="169" fontId="3" fillId="0" borderId="28" xfId="0" applyNumberFormat="1" applyFont="1" applyBorder="1" applyAlignment="1">
      <alignment horizontal="center" vertical="center"/>
    </xf>
    <xf numFmtId="0" fontId="0" fillId="2" borderId="0" xfId="0" applyFill="1" applyAlignment="1">
      <alignment horizontal="left" vertical="center" wrapText="1"/>
    </xf>
    <xf numFmtId="0" fontId="0" fillId="0" borderId="26" xfId="0" applyBorder="1" applyAlignment="1">
      <alignment horizontal="left" vertical="center"/>
    </xf>
    <xf numFmtId="0" fontId="0" fillId="0" borderId="25" xfId="0" applyBorder="1" applyAlignment="1">
      <alignment horizontal="left" vertical="center" wrapText="1"/>
    </xf>
    <xf numFmtId="0" fontId="0" fillId="0" borderId="30" xfId="0" applyBorder="1" applyAlignment="1">
      <alignment horizontal="left" vertical="center" wrapText="1"/>
    </xf>
    <xf numFmtId="0" fontId="0" fillId="0" borderId="27" xfId="0" applyBorder="1" applyAlignment="1">
      <alignment horizontal="left" vertical="center" wrapText="1"/>
    </xf>
    <xf numFmtId="0" fontId="3" fillId="0" borderId="31" xfId="0" applyFont="1" applyBorder="1" applyAlignment="1">
      <alignment horizontal="left" vertical="center"/>
    </xf>
    <xf numFmtId="0" fontId="3" fillId="0" borderId="0" xfId="0" applyFont="1" applyBorder="1" applyAlignment="1">
      <alignment horizontal="left" vertical="center"/>
    </xf>
  </cellXfs>
  <cellStyles count="1">
    <cellStyle name="Normal" xfId="0" builtinId="0"/>
  </cellStyles>
  <dxfs count="59">
    <dxf>
      <alignment horizontal="left" vertical="center" textRotation="0" wrapText="1" indent="0" justifyLastLine="0" shrinkToFit="0" readingOrder="0"/>
      <border diagonalUp="0" diagonalDown="0" outline="0">
        <left style="medium">
          <color indexed="64"/>
        </left>
        <right style="medium">
          <color indexed="64"/>
        </right>
        <top style="thin">
          <color auto="1"/>
        </top>
        <bottom style="thin">
          <color auto="1"/>
        </bottom>
      </border>
    </dxf>
    <dxf>
      <alignment horizontal="center" vertical="center" textRotation="0" wrapText="1" relativeIndent="0" justifyLastLine="0" shrinkToFit="0" readingOrder="0"/>
      <border diagonalUp="0" diagonalDown="0" outline="0">
        <left style="medium">
          <color indexed="64"/>
        </left>
        <right style="medium">
          <color indexed="64"/>
        </right>
        <top style="thin">
          <color auto="1"/>
        </top>
        <bottom/>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style="thin">
          <color indexed="64"/>
        </left>
        <right style="medium">
          <color indexed="64"/>
        </right>
        <top style="thin">
          <color indexed="64"/>
        </top>
        <bottom style="thin">
          <color indexed="64"/>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style="medium">
          <color indexed="64"/>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style="medium">
          <color indexed="64"/>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border diagonalUp="0" diagonalDown="0">
        <left/>
        <right style="medium">
          <color indexed="64"/>
        </right>
        <top style="thin">
          <color auto="1"/>
        </top>
        <bottom style="thin">
          <color auto="1"/>
        </bottom>
        <vertical/>
        <horizontal style="thin">
          <color auto="1"/>
        </horizontal>
      </border>
    </dxf>
    <dxf>
      <alignment horizontal="center" vertical="center" textRotation="0" wrapText="1" relativeIndent="0" justifyLastLine="0" shrinkToFit="0" readingOrder="0"/>
      <border diagonalUp="0" diagonalDown="0" outline="0">
        <left/>
        <right/>
        <top style="thin">
          <color auto="1"/>
        </top>
        <bottom/>
      </border>
    </dxf>
    <dxf>
      <border diagonalUp="0" diagonalDown="0">
        <left style="medium">
          <color indexed="64"/>
        </left>
        <right/>
        <top style="thin">
          <color auto="1"/>
        </top>
        <bottom style="thin">
          <color auto="1"/>
        </bottom>
        <vertical/>
        <horizontal style="thin">
          <color auto="1"/>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indent="0" justifyLastLine="0" shrinkToFit="0" readingOrder="0"/>
      <border diagonalUp="0" diagonalDown="0">
        <left style="thin">
          <color indexed="64"/>
        </left>
        <right style="medium">
          <color indexed="64"/>
        </right>
        <top style="thin">
          <color auto="1"/>
        </top>
        <bottom style="thin">
          <color auto="1"/>
        </bottom>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indent="0" justifyLastLine="0" shrinkToFit="0" readingOrder="0"/>
      <border diagonalUp="0" diagonalDown="0">
        <left style="medium">
          <color indexed="64"/>
        </left>
        <right style="thin">
          <color indexed="64"/>
        </right>
        <top style="thin">
          <color auto="1"/>
        </top>
        <bottom style="thin">
          <color auto="1"/>
        </bottom>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style="medium">
          <color indexed="64"/>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indent="0" justifyLastLine="0" shrinkToFit="0" readingOrder="0"/>
      <border diagonalUp="0" diagonalDown="0">
        <left style="medium">
          <color indexed="64"/>
        </left>
        <right/>
        <top style="thin">
          <color auto="1"/>
        </top>
        <bottom style="thin">
          <color auto="1"/>
        </bottom>
      </border>
    </dxf>
    <dxf>
      <numFmt numFmtId="1" formatCode="0"/>
      <alignment horizontal="center" vertical="center" textRotation="0" wrapText="1" relativeIndent="0" justifyLastLine="0" shrinkToFit="0" readingOrder="0"/>
      <border diagonalUp="0" diagonalDown="0" outline="0">
        <left/>
        <right/>
        <top style="thin">
          <color auto="1"/>
        </top>
        <bottom/>
      </border>
    </dxf>
    <dxf>
      <numFmt numFmtId="1" formatCode="0"/>
      <alignment horizontal="center" vertical="center" textRotation="0" wrapText="1" relativeIndent="0" justifyLastLine="0" shrinkToFit="0" readingOrder="0"/>
      <border diagonalUp="0" diagonalDown="0">
        <left/>
        <right style="medium">
          <color indexed="64"/>
        </right>
        <top style="thin">
          <color auto="1"/>
        </top>
        <bottom style="thin">
          <color auto="1"/>
        </bottom>
        <vertical/>
        <horizontal/>
      </border>
    </dxf>
    <dxf>
      <numFmt numFmtId="1" formatCode="0"/>
      <alignment horizontal="center" vertical="center" textRotation="0" wrapText="1" relativeIndent="0" justifyLastLine="0" shrinkToFit="0" readingOrder="0"/>
      <border diagonalUp="0" diagonalDown="0" outline="0">
        <left style="medium">
          <color indexed="64"/>
        </left>
        <right/>
        <top style="thin">
          <color auto="1"/>
        </top>
        <bottom/>
      </border>
    </dxf>
    <dxf>
      <numFmt numFmtId="1" formatCode="0"/>
      <alignment horizontal="center" vertical="center" textRotation="0" wrapText="1" indent="0" justifyLastLine="0" shrinkToFit="0" readingOrder="0"/>
      <border diagonalUp="0" diagonalDown="0">
        <left style="medium">
          <color indexed="64"/>
        </left>
        <right/>
        <top style="thin">
          <color auto="1"/>
        </top>
        <bottom style="thin">
          <color auto="1"/>
        </bottom>
      </border>
    </dxf>
    <dxf>
      <numFmt numFmtId="1" formatCode="0"/>
      <alignment horizontal="center" vertical="center" textRotation="0" wrapText="1" relativeIndent="0" justifyLastLine="0" shrinkToFit="0" readingOrder="0"/>
      <border diagonalUp="0" diagonalDown="0" outline="0">
        <left style="thin">
          <color indexed="64"/>
        </left>
        <right style="medium">
          <color indexed="64"/>
        </right>
        <top style="thin">
          <color indexed="64"/>
        </top>
        <bottom/>
      </border>
    </dxf>
    <dxf>
      <numFmt numFmtId="1" formatCode="0"/>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relativeIndent="0" justifyLastLine="0" shrinkToFit="0" readingOrder="0"/>
      <border diagonalUp="0" diagonalDown="0" outline="0">
        <left style="medium">
          <color indexed="64"/>
        </left>
        <right style="thin">
          <color indexed="64"/>
        </right>
        <top style="thin">
          <color indexed="64"/>
        </top>
        <bottom/>
      </border>
    </dxf>
    <dxf>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dxf>
    <dxf>
      <numFmt numFmtId="165" formatCode="0\+00"/>
      <alignment horizontal="center" vertical="center" textRotation="0" wrapText="1" relativeIndent="0" justifyLastLine="0" shrinkToFit="0" readingOrder="0"/>
      <border diagonalUp="0" diagonalDown="0" outline="0">
        <left style="thin">
          <color indexed="64"/>
        </left>
        <right style="medium">
          <color indexed="64"/>
        </right>
        <top/>
        <bottom/>
      </border>
    </dxf>
    <dxf>
      <numFmt numFmtId="165" formatCode="0\+00"/>
      <alignment horizontal="center" vertical="center" textRotation="0" wrapText="1" indent="0" justifyLastLine="0" shrinkToFit="0" readingOrder="0"/>
      <border diagonalUp="0" diagonalDown="0">
        <left style="thin">
          <color indexed="64"/>
        </left>
        <right style="medium">
          <color indexed="64"/>
        </right>
        <top/>
        <bottom/>
      </border>
    </dxf>
    <dxf>
      <numFmt numFmtId="2" formatCode="0.00"/>
      <alignment horizontal="center" vertical="center" textRotation="0" wrapText="1" relativeIndent="0" justifyLastLine="0" shrinkToFit="0" readingOrder="0"/>
      <border diagonalUp="0" diagonalDown="0" outline="0">
        <left style="medium">
          <color indexed="64"/>
        </left>
        <right style="thin">
          <color indexed="64"/>
        </right>
        <top/>
        <bottom/>
      </border>
    </dxf>
    <dxf>
      <numFmt numFmtId="2" formatCode="0.00"/>
      <alignment horizontal="center" vertical="center" textRotation="0" wrapText="1" indent="0" justifyLastLine="0" shrinkToFit="0" readingOrder="0"/>
      <border diagonalUp="0" diagonalDown="0">
        <left style="medium">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right/>
        <top/>
      </border>
    </dxf>
    <dxf>
      <border outline="0">
        <bottom style="thin">
          <color indexed="64"/>
        </bottom>
      </border>
    </dxf>
    <dxf>
      <alignment horizontal="center" vertical="center" textRotation="0" wrapText="0" indent="0" justifyLastLine="0" shrinkToFit="0" readingOrder="0"/>
      <border diagonalUp="0" diagonalDown="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5:AA31" totalsRowShown="0" headerRowDxfId="58" dataDxfId="56" headerRowBorderDxfId="57" tableBorderDxfId="55" totalsRowBorderDxfId="54">
  <autoFilter ref="A5:AA31" xr:uid="{00000000-0009-0000-0100-000001000000}"/>
  <tableColumns count="27">
    <tableColumn id="1" xr3:uid="{00000000-0010-0000-0000-000001000000}" name="Column1" dataDxfId="53" totalsRowDxfId="52"/>
    <tableColumn id="2" xr3:uid="{00000000-0010-0000-0000-000002000000}" name="Column2" dataDxfId="51" totalsRowDxfId="50"/>
    <tableColumn id="3" xr3:uid="{00000000-0010-0000-0000-000003000000}" name="Column3" dataDxfId="49" totalsRowDxfId="48"/>
    <tableColumn id="4" xr3:uid="{00000000-0010-0000-0000-000004000000}" name="Column4" dataDxfId="47" totalsRowDxfId="46"/>
    <tableColumn id="5" xr3:uid="{00000000-0010-0000-0000-000005000000}" name="Column5" dataDxfId="45" totalsRowDxfId="44"/>
    <tableColumn id="6" xr3:uid="{00000000-0010-0000-0000-000006000000}" name="Column6" dataDxfId="43" totalsRowDxfId="42"/>
    <tableColumn id="7" xr3:uid="{00000000-0010-0000-0000-000007000000}" name="Column7" dataDxfId="41" totalsRowDxfId="40"/>
    <tableColumn id="13" xr3:uid="{00000000-0010-0000-0000-00000D000000}" name="Column72" dataDxfId="39" totalsRowDxfId="38"/>
    <tableColumn id="15" xr3:uid="{00000000-0010-0000-0000-00000F000000}" name="Column73" dataDxfId="37" totalsRowDxfId="36"/>
    <tableColumn id="8" xr3:uid="{00000000-0010-0000-0000-000008000000}" name="Column8" dataDxfId="35" totalsRowDxfId="34"/>
    <tableColumn id="16" xr3:uid="{00000000-0010-0000-0000-000010000000}" name="Column82" dataDxfId="33" totalsRowDxfId="32"/>
    <tableColumn id="23" xr3:uid="{00000000-0010-0000-0000-000017000000}" name="Column822" dataDxfId="31" totalsRowDxfId="30"/>
    <tableColumn id="24" xr3:uid="{00000000-0010-0000-0000-000018000000}" name="Column823" dataDxfId="29" totalsRowDxfId="28"/>
    <tableColumn id="19" xr3:uid="{00000000-0010-0000-0000-000013000000}" name="Column83" dataDxfId="27" totalsRowDxfId="26"/>
    <tableColumn id="20" xr3:uid="{00000000-0010-0000-0000-000014000000}" name="Column84" dataDxfId="25" totalsRowDxfId="24"/>
    <tableColumn id="27" xr3:uid="{00000000-0010-0000-0000-00001B000000}" name="Column843" dataDxfId="23" totalsRowDxfId="22"/>
    <tableColumn id="22" xr3:uid="{00000000-0010-0000-0000-000016000000}" name="Column842" dataDxfId="21" totalsRowDxfId="20"/>
    <tableColumn id="21" xr3:uid="{00000000-0010-0000-0000-000015000000}" name="Column85" dataDxfId="19" totalsRowDxfId="18"/>
    <tableColumn id="9" xr3:uid="{00000000-0010-0000-0000-000009000000}" name="Column9" dataDxfId="17" totalsRowDxfId="16"/>
    <tableColumn id="10" xr3:uid="{00000000-0010-0000-0000-00000A000000}" name="Column10" dataDxfId="15" totalsRowDxfId="14"/>
    <tableColumn id="11" xr3:uid="{00000000-0010-0000-0000-00000B000000}" name="Column11" dataDxfId="13" totalsRowDxfId="12"/>
    <tableColumn id="17" xr3:uid="{00000000-0010-0000-0000-000011000000}" name="Column113" dataDxfId="11" totalsRowDxfId="10"/>
    <tableColumn id="26" xr3:uid="{00000000-0010-0000-0000-00001A000000}" name="Column1132" dataDxfId="9" totalsRowDxfId="8"/>
    <tableColumn id="25" xr3:uid="{00000000-0010-0000-0000-000019000000}" name="Column114" dataDxfId="7" totalsRowDxfId="6"/>
    <tableColumn id="14" xr3:uid="{00000000-0010-0000-0000-00000E000000}" name="Column112" dataDxfId="5" totalsRowDxfId="4"/>
    <tableColumn id="18" xr3:uid="{00000000-0010-0000-0000-000012000000}" name="Column1122" dataDxfId="3" totalsRowDxfId="2"/>
    <tableColumn id="12" xr3:uid="{00000000-0010-0000-0000-00000C000000}" name="Column12" dataDxfId="0" totalsRowDxfId="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9"/>
  <sheetViews>
    <sheetView tabSelected="1" zoomScaleNormal="100" workbookViewId="0">
      <pane ySplit="4" topLeftCell="A6" activePane="bottomLeft" state="frozen"/>
      <selection pane="bottomLeft" sqref="A1:AA1"/>
    </sheetView>
  </sheetViews>
  <sheetFormatPr defaultColWidth="9.140625" defaultRowHeight="15" x14ac:dyDescent="0.25"/>
  <cols>
    <col min="1" max="2" width="8.5703125" style="4" customWidth="1"/>
    <col min="3" max="3" width="10.7109375" style="4" customWidth="1"/>
    <col min="4" max="5" width="6.42578125" style="4" customWidth="1"/>
    <col min="6" max="6" width="7.7109375" style="4" customWidth="1"/>
    <col min="7" max="7" width="7.140625" style="4" customWidth="1"/>
    <col min="8" max="11" width="5.7109375" style="4" customWidth="1"/>
    <col min="12" max="12" width="13.5703125" style="4" customWidth="1"/>
    <col min="13" max="13" width="8.5703125" style="4" customWidth="1"/>
    <col min="14" max="18" width="8.42578125" style="4" customWidth="1"/>
    <col min="19" max="20" width="9.28515625" style="4" customWidth="1"/>
    <col min="21" max="26" width="5.7109375" style="4" customWidth="1"/>
    <col min="27" max="27" width="25" style="67" customWidth="1"/>
    <col min="28" max="16384" width="9.140625" style="4"/>
  </cols>
  <sheetData>
    <row r="1" spans="1:27" ht="19.5" thickBot="1" x14ac:dyDescent="0.3">
      <c r="A1" s="105" t="s">
        <v>98</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2" spans="1:27" s="71" customFormat="1" ht="26.25" customHeight="1" thickBot="1" x14ac:dyDescent="0.3">
      <c r="A2" s="113" t="s">
        <v>0</v>
      </c>
      <c r="B2" s="116" t="s">
        <v>1</v>
      </c>
      <c r="C2" s="95" t="s">
        <v>41</v>
      </c>
      <c r="D2" s="95"/>
      <c r="E2" s="95"/>
      <c r="F2" s="95"/>
      <c r="G2" s="95"/>
      <c r="H2" s="95" t="s">
        <v>3</v>
      </c>
      <c r="I2" s="95"/>
      <c r="J2" s="95"/>
      <c r="K2" s="95"/>
      <c r="L2" s="95"/>
      <c r="M2" s="95"/>
      <c r="N2" s="95"/>
      <c r="O2" s="95"/>
      <c r="P2" s="95"/>
      <c r="Q2" s="95"/>
      <c r="R2" s="95"/>
      <c r="S2" s="95"/>
      <c r="T2" s="95"/>
      <c r="U2" s="95"/>
      <c r="V2" s="95"/>
      <c r="W2" s="95"/>
      <c r="X2" s="95"/>
      <c r="Y2" s="95"/>
      <c r="Z2" s="95"/>
      <c r="AA2" s="102" t="s">
        <v>4</v>
      </c>
    </row>
    <row r="3" spans="1:27" s="71" customFormat="1" ht="56.25" customHeight="1" x14ac:dyDescent="0.25">
      <c r="A3" s="114"/>
      <c r="B3" s="100"/>
      <c r="C3" s="114" t="s">
        <v>44</v>
      </c>
      <c r="D3" s="93" t="s">
        <v>42</v>
      </c>
      <c r="E3" s="93" t="s">
        <v>43</v>
      </c>
      <c r="F3" s="93" t="s">
        <v>2</v>
      </c>
      <c r="G3" s="100" t="s">
        <v>40</v>
      </c>
      <c r="H3" s="106" t="s">
        <v>106</v>
      </c>
      <c r="I3" s="107"/>
      <c r="J3" s="108" t="s">
        <v>76</v>
      </c>
      <c r="K3" s="109"/>
      <c r="L3" s="96" t="s">
        <v>107</v>
      </c>
      <c r="M3" s="93" t="s">
        <v>69</v>
      </c>
      <c r="N3" s="93" t="s">
        <v>56</v>
      </c>
      <c r="O3" s="93" t="s">
        <v>57</v>
      </c>
      <c r="P3" s="93" t="s">
        <v>61</v>
      </c>
      <c r="Q3" s="93" t="s">
        <v>96</v>
      </c>
      <c r="R3" s="98" t="s">
        <v>59</v>
      </c>
      <c r="S3" s="111" t="s">
        <v>79</v>
      </c>
      <c r="T3" s="112"/>
      <c r="U3" s="117" t="s">
        <v>99</v>
      </c>
      <c r="V3" s="118"/>
      <c r="W3" s="108" t="s">
        <v>97</v>
      </c>
      <c r="X3" s="109"/>
      <c r="Y3" s="110" t="s">
        <v>88</v>
      </c>
      <c r="Z3" s="107"/>
      <c r="AA3" s="103"/>
    </row>
    <row r="4" spans="1:27" s="71" customFormat="1" ht="26.25" customHeight="1" x14ac:dyDescent="0.25">
      <c r="A4" s="115"/>
      <c r="B4" s="101"/>
      <c r="C4" s="115"/>
      <c r="D4" s="94"/>
      <c r="E4" s="94"/>
      <c r="F4" s="94"/>
      <c r="G4" s="101"/>
      <c r="H4" s="72" t="s">
        <v>47</v>
      </c>
      <c r="I4" s="73" t="s">
        <v>5</v>
      </c>
      <c r="J4" s="72" t="s">
        <v>47</v>
      </c>
      <c r="K4" s="73" t="s">
        <v>5</v>
      </c>
      <c r="L4" s="97"/>
      <c r="M4" s="94"/>
      <c r="N4" s="94"/>
      <c r="O4" s="94"/>
      <c r="P4" s="94"/>
      <c r="Q4" s="94"/>
      <c r="R4" s="99"/>
      <c r="S4" s="74" t="s">
        <v>47</v>
      </c>
      <c r="T4" s="75" t="s">
        <v>5</v>
      </c>
      <c r="U4" s="72" t="s">
        <v>47</v>
      </c>
      <c r="V4" s="73" t="s">
        <v>5</v>
      </c>
      <c r="W4" s="72" t="s">
        <v>47</v>
      </c>
      <c r="X4" s="73" t="s">
        <v>5</v>
      </c>
      <c r="Y4" s="76" t="s">
        <v>47</v>
      </c>
      <c r="Z4" s="73" t="s">
        <v>5</v>
      </c>
      <c r="AA4" s="104"/>
    </row>
    <row r="5" spans="1:27" ht="7.5" hidden="1" customHeight="1" x14ac:dyDescent="0.25">
      <c r="A5" s="9" t="s">
        <v>6</v>
      </c>
      <c r="B5" s="17" t="s">
        <v>7</v>
      </c>
      <c r="C5" s="20" t="s">
        <v>8</v>
      </c>
      <c r="D5" s="2" t="s">
        <v>9</v>
      </c>
      <c r="E5" s="2" t="s">
        <v>10</v>
      </c>
      <c r="F5" s="2" t="s">
        <v>11</v>
      </c>
      <c r="G5" s="21" t="s">
        <v>12</v>
      </c>
      <c r="H5" s="27" t="s">
        <v>39</v>
      </c>
      <c r="I5" s="52" t="s">
        <v>46</v>
      </c>
      <c r="J5" s="55" t="s">
        <v>13</v>
      </c>
      <c r="K5" s="10" t="s">
        <v>48</v>
      </c>
      <c r="L5" s="49" t="s">
        <v>62</v>
      </c>
      <c r="M5" s="1" t="s">
        <v>68</v>
      </c>
      <c r="N5" s="1" t="s">
        <v>54</v>
      </c>
      <c r="O5" s="1" t="s">
        <v>55</v>
      </c>
      <c r="P5" s="1" t="s">
        <v>95</v>
      </c>
      <c r="Q5" s="1" t="s">
        <v>60</v>
      </c>
      <c r="R5" s="56" t="s">
        <v>58</v>
      </c>
      <c r="S5" s="55" t="s">
        <v>14</v>
      </c>
      <c r="T5" s="10" t="s">
        <v>15</v>
      </c>
      <c r="U5" s="55" t="s">
        <v>16</v>
      </c>
      <c r="V5" s="10" t="s">
        <v>49</v>
      </c>
      <c r="W5" s="55" t="s">
        <v>78</v>
      </c>
      <c r="X5" s="10" t="s">
        <v>77</v>
      </c>
      <c r="Y5" s="49" t="s">
        <v>37</v>
      </c>
      <c r="Z5" s="10" t="s">
        <v>50</v>
      </c>
      <c r="AA5" s="122" t="s">
        <v>17</v>
      </c>
    </row>
    <row r="6" spans="1:27" ht="26.25" customHeight="1" x14ac:dyDescent="0.25">
      <c r="A6" s="11">
        <v>1.3175321969696969</v>
      </c>
      <c r="B6" s="18">
        <v>6956.57</v>
      </c>
      <c r="C6" s="24" t="s">
        <v>18</v>
      </c>
      <c r="D6" s="7" t="s">
        <v>19</v>
      </c>
      <c r="E6" s="7" t="s">
        <v>19</v>
      </c>
      <c r="F6" s="8" t="s">
        <v>20</v>
      </c>
      <c r="G6" s="23">
        <v>31</v>
      </c>
      <c r="H6" s="28"/>
      <c r="I6" s="23"/>
      <c r="J6" s="22"/>
      <c r="K6" s="12"/>
      <c r="L6" s="50"/>
      <c r="M6" s="6"/>
      <c r="N6" s="6"/>
      <c r="O6" s="6"/>
      <c r="P6" s="6"/>
      <c r="Q6" s="6"/>
      <c r="R6" s="57"/>
      <c r="S6" s="22"/>
      <c r="T6" s="12"/>
      <c r="U6" s="22"/>
      <c r="V6" s="12"/>
      <c r="W6" s="22"/>
      <c r="X6" s="12"/>
      <c r="Y6" s="50"/>
      <c r="Z6" s="12"/>
      <c r="AA6" s="123"/>
    </row>
    <row r="7" spans="1:27" ht="48.75" customHeight="1" x14ac:dyDescent="0.25">
      <c r="A7" s="11">
        <v>1.5650776515151517</v>
      </c>
      <c r="B7" s="18">
        <v>8263.61</v>
      </c>
      <c r="C7" s="24" t="s">
        <v>18</v>
      </c>
      <c r="D7" s="7" t="s">
        <v>19</v>
      </c>
      <c r="E7" s="7" t="s">
        <v>19</v>
      </c>
      <c r="F7" s="8" t="s">
        <v>21</v>
      </c>
      <c r="G7" s="23">
        <v>43</v>
      </c>
      <c r="H7" s="29">
        <v>3</v>
      </c>
      <c r="I7" s="53"/>
      <c r="J7" s="22">
        <v>8</v>
      </c>
      <c r="K7" s="12"/>
      <c r="L7" s="50">
        <v>1.1299999999999999</v>
      </c>
      <c r="M7" s="6"/>
      <c r="N7" s="6">
        <v>8</v>
      </c>
      <c r="O7" s="6"/>
      <c r="P7" s="6"/>
      <c r="Q7" s="6"/>
      <c r="R7" s="57"/>
      <c r="S7" s="22" t="s">
        <v>89</v>
      </c>
      <c r="T7" s="61" t="s">
        <v>19</v>
      </c>
      <c r="U7" s="22" t="s">
        <v>81</v>
      </c>
      <c r="V7" s="12"/>
      <c r="W7" s="22"/>
      <c r="X7" s="12"/>
      <c r="Y7" s="50"/>
      <c r="Z7" s="12"/>
      <c r="AA7" s="123" t="s">
        <v>108</v>
      </c>
    </row>
    <row r="8" spans="1:27" ht="26.25" customHeight="1" x14ac:dyDescent="0.25">
      <c r="A8" s="11">
        <v>1.6672689393939395</v>
      </c>
      <c r="B8" s="18">
        <v>8803.18</v>
      </c>
      <c r="C8" s="24" t="s">
        <v>18</v>
      </c>
      <c r="D8" s="7" t="s">
        <v>19</v>
      </c>
      <c r="E8" s="7" t="s">
        <v>19</v>
      </c>
      <c r="F8" s="6" t="s">
        <v>22</v>
      </c>
      <c r="G8" s="23">
        <v>45</v>
      </c>
      <c r="H8" s="28"/>
      <c r="I8" s="23"/>
      <c r="J8" s="22"/>
      <c r="K8" s="12"/>
      <c r="L8" s="50"/>
      <c r="M8" s="6"/>
      <c r="N8" s="6"/>
      <c r="O8" s="6"/>
      <c r="P8" s="6"/>
      <c r="Q8" s="6"/>
      <c r="R8" s="57"/>
      <c r="S8" s="22"/>
      <c r="T8" s="12"/>
      <c r="U8" s="22"/>
      <c r="V8" s="12"/>
      <c r="W8" s="22"/>
      <c r="X8" s="12">
        <v>10</v>
      </c>
      <c r="Y8" s="50"/>
      <c r="Z8" s="12">
        <v>8</v>
      </c>
      <c r="AA8" s="123"/>
    </row>
    <row r="9" spans="1:27" ht="48.75" customHeight="1" x14ac:dyDescent="0.25">
      <c r="A9" s="11">
        <v>1.9505189393939393</v>
      </c>
      <c r="B9" s="18">
        <v>10298.74</v>
      </c>
      <c r="C9" s="24" t="s">
        <v>18</v>
      </c>
      <c r="D9" s="7" t="s">
        <v>19</v>
      </c>
      <c r="E9" s="7" t="s">
        <v>19</v>
      </c>
      <c r="F9" s="8" t="s">
        <v>23</v>
      </c>
      <c r="G9" s="23">
        <v>36</v>
      </c>
      <c r="H9" s="28"/>
      <c r="I9" s="23"/>
      <c r="J9" s="22">
        <v>4</v>
      </c>
      <c r="K9" s="12"/>
      <c r="L9" s="50">
        <v>1.1299999999999999</v>
      </c>
      <c r="M9" s="6"/>
      <c r="N9" s="6">
        <v>4</v>
      </c>
      <c r="O9" s="6"/>
      <c r="P9" s="6"/>
      <c r="Q9" s="6"/>
      <c r="R9" s="57"/>
      <c r="S9" s="22" t="s">
        <v>75</v>
      </c>
      <c r="T9" s="61" t="s">
        <v>19</v>
      </c>
      <c r="U9" s="22" t="s">
        <v>80</v>
      </c>
      <c r="V9" s="12"/>
      <c r="W9" s="22"/>
      <c r="X9" s="12"/>
      <c r="Y9" s="50"/>
      <c r="Z9" s="12"/>
      <c r="AA9" s="123" t="s">
        <v>108</v>
      </c>
    </row>
    <row r="10" spans="1:27" ht="48.75" customHeight="1" x14ac:dyDescent="0.25">
      <c r="A10" s="11">
        <v>2.0734734848484848</v>
      </c>
      <c r="B10" s="18">
        <v>10947.94</v>
      </c>
      <c r="C10" s="24" t="s">
        <v>18</v>
      </c>
      <c r="D10" s="7" t="s">
        <v>19</v>
      </c>
      <c r="E10" s="7" t="s">
        <v>19</v>
      </c>
      <c r="F10" s="8" t="s">
        <v>24</v>
      </c>
      <c r="G10" s="23">
        <v>34</v>
      </c>
      <c r="H10" s="28"/>
      <c r="I10" s="23"/>
      <c r="J10" s="22">
        <v>4</v>
      </c>
      <c r="K10" s="12"/>
      <c r="L10" s="50">
        <v>1.1299999999999999</v>
      </c>
      <c r="M10" s="6"/>
      <c r="N10" s="6">
        <v>4</v>
      </c>
      <c r="O10" s="6"/>
      <c r="P10" s="6"/>
      <c r="Q10" s="6"/>
      <c r="R10" s="57"/>
      <c r="S10" s="22" t="s">
        <v>71</v>
      </c>
      <c r="T10" s="61" t="s">
        <v>19</v>
      </c>
      <c r="U10" s="22" t="s">
        <v>80</v>
      </c>
      <c r="V10" s="12"/>
      <c r="W10" s="22"/>
      <c r="X10" s="12"/>
      <c r="Y10" s="50"/>
      <c r="Z10" s="12"/>
      <c r="AA10" s="123" t="s">
        <v>108</v>
      </c>
    </row>
    <row r="11" spans="1:27" ht="48.75" customHeight="1" x14ac:dyDescent="0.25">
      <c r="A11" s="11">
        <v>2.1508579545454545</v>
      </c>
      <c r="B11" s="18">
        <v>11356.53</v>
      </c>
      <c r="C11" s="24" t="s">
        <v>18</v>
      </c>
      <c r="D11" s="7" t="s">
        <v>19</v>
      </c>
      <c r="E11" s="7" t="s">
        <v>19</v>
      </c>
      <c r="F11" s="8" t="s">
        <v>25</v>
      </c>
      <c r="G11" s="23">
        <v>27</v>
      </c>
      <c r="H11" s="28">
        <v>4</v>
      </c>
      <c r="I11" s="23"/>
      <c r="J11" s="22">
        <v>8</v>
      </c>
      <c r="K11" s="12">
        <v>6</v>
      </c>
      <c r="L11" s="50">
        <v>2.2599999999999998</v>
      </c>
      <c r="M11" s="6"/>
      <c r="N11" s="6">
        <v>14</v>
      </c>
      <c r="O11" s="6"/>
      <c r="P11" s="6"/>
      <c r="Q11" s="6"/>
      <c r="R11" s="57"/>
      <c r="S11" s="22" t="s">
        <v>75</v>
      </c>
      <c r="T11" s="12" t="s">
        <v>64</v>
      </c>
      <c r="U11" s="22" t="s">
        <v>80</v>
      </c>
      <c r="V11" s="12" t="s">
        <v>84</v>
      </c>
      <c r="W11" s="22"/>
      <c r="X11" s="12"/>
      <c r="Y11" s="50"/>
      <c r="Z11" s="12"/>
      <c r="AA11" s="123" t="s">
        <v>108</v>
      </c>
    </row>
    <row r="12" spans="1:27" ht="75" x14ac:dyDescent="0.25">
      <c r="A12" s="11">
        <v>2.6207537878787877</v>
      </c>
      <c r="B12" s="18">
        <v>13837.58</v>
      </c>
      <c r="C12" s="24" t="s">
        <v>28</v>
      </c>
      <c r="D12" s="7" t="s">
        <v>19</v>
      </c>
      <c r="E12" s="7" t="s">
        <v>19</v>
      </c>
      <c r="F12" s="8" t="s">
        <v>29</v>
      </c>
      <c r="G12" s="23">
        <v>37</v>
      </c>
      <c r="H12" s="36">
        <v>40</v>
      </c>
      <c r="I12" s="54"/>
      <c r="J12" s="22"/>
      <c r="K12" s="12"/>
      <c r="L12" s="50"/>
      <c r="M12" s="6"/>
      <c r="N12" s="6"/>
      <c r="O12" s="6"/>
      <c r="P12" s="6"/>
      <c r="Q12" s="6"/>
      <c r="R12" s="57">
        <v>50</v>
      </c>
      <c r="S12" s="62" t="s">
        <v>19</v>
      </c>
      <c r="T12" s="61" t="s">
        <v>19</v>
      </c>
      <c r="U12" s="22" t="s">
        <v>85</v>
      </c>
      <c r="V12" s="12" t="s">
        <v>86</v>
      </c>
      <c r="W12" s="22"/>
      <c r="X12" s="12"/>
      <c r="Y12" s="50">
        <v>8</v>
      </c>
      <c r="Z12" s="12">
        <v>8</v>
      </c>
      <c r="AA12" s="123" t="s">
        <v>110</v>
      </c>
    </row>
    <row r="13" spans="1:27" ht="48.75" customHeight="1" x14ac:dyDescent="0.25">
      <c r="A13" s="11">
        <v>2.7439696969696969</v>
      </c>
      <c r="B13" s="18">
        <v>14488.16</v>
      </c>
      <c r="C13" s="24" t="s">
        <v>18</v>
      </c>
      <c r="D13" s="7" t="s">
        <v>19</v>
      </c>
      <c r="E13" s="7" t="s">
        <v>19</v>
      </c>
      <c r="F13" s="8" t="s">
        <v>30</v>
      </c>
      <c r="G13" s="23">
        <v>46</v>
      </c>
      <c r="H13" s="28">
        <v>4</v>
      </c>
      <c r="I13" s="23"/>
      <c r="J13" s="22">
        <v>8</v>
      </c>
      <c r="K13" s="12"/>
      <c r="L13" s="50">
        <v>1.1299999999999999</v>
      </c>
      <c r="M13" s="6"/>
      <c r="N13" s="6">
        <v>8</v>
      </c>
      <c r="O13" s="6"/>
      <c r="P13" s="6"/>
      <c r="Q13" s="6"/>
      <c r="R13" s="57"/>
      <c r="S13" s="22" t="s">
        <v>89</v>
      </c>
      <c r="T13" s="61" t="s">
        <v>19</v>
      </c>
      <c r="U13" s="22" t="s">
        <v>81</v>
      </c>
      <c r="V13" s="12"/>
      <c r="W13" s="22"/>
      <c r="X13" s="12"/>
      <c r="Y13" s="50"/>
      <c r="Z13" s="12"/>
      <c r="AA13" s="123" t="s">
        <v>108</v>
      </c>
    </row>
    <row r="14" spans="1:27" ht="48.75" customHeight="1" x14ac:dyDescent="0.25">
      <c r="A14" s="11">
        <v>2.8958939393939391</v>
      </c>
      <c r="B14" s="18">
        <v>15290.32</v>
      </c>
      <c r="C14" s="24" t="s">
        <v>18</v>
      </c>
      <c r="D14" s="7" t="s">
        <v>19</v>
      </c>
      <c r="E14" s="7" t="s">
        <v>19</v>
      </c>
      <c r="F14" s="8" t="s">
        <v>25</v>
      </c>
      <c r="G14" s="23">
        <v>38</v>
      </c>
      <c r="H14" s="28"/>
      <c r="I14" s="23"/>
      <c r="J14" s="22"/>
      <c r="K14" s="12"/>
      <c r="L14" s="50"/>
      <c r="M14" s="6"/>
      <c r="N14" s="6"/>
      <c r="O14" s="6"/>
      <c r="P14" s="6"/>
      <c r="Q14" s="6"/>
      <c r="R14" s="57"/>
      <c r="S14" s="22" t="s">
        <v>75</v>
      </c>
      <c r="T14" s="61" t="s">
        <v>19</v>
      </c>
      <c r="U14" s="22" t="s">
        <v>80</v>
      </c>
      <c r="V14" s="12"/>
      <c r="W14" s="22"/>
      <c r="X14" s="12"/>
      <c r="Y14" s="50"/>
      <c r="Z14" s="12"/>
      <c r="AA14" s="123" t="s">
        <v>108</v>
      </c>
    </row>
    <row r="15" spans="1:27" ht="48.75" customHeight="1" x14ac:dyDescent="0.25">
      <c r="A15" s="11">
        <v>3.0037026515151513</v>
      </c>
      <c r="B15" s="18">
        <v>15859.55</v>
      </c>
      <c r="C15" s="24" t="s">
        <v>31</v>
      </c>
      <c r="D15" s="7" t="s">
        <v>19</v>
      </c>
      <c r="E15" s="7" t="s">
        <v>19</v>
      </c>
      <c r="F15" s="8" t="s">
        <v>32</v>
      </c>
      <c r="G15" s="23">
        <v>34</v>
      </c>
      <c r="H15" s="28"/>
      <c r="I15" s="23">
        <v>4</v>
      </c>
      <c r="J15" s="22"/>
      <c r="K15" s="12">
        <v>10</v>
      </c>
      <c r="L15" s="50">
        <v>2.38</v>
      </c>
      <c r="M15" s="6"/>
      <c r="N15" s="6"/>
      <c r="O15" s="6"/>
      <c r="P15" s="6"/>
      <c r="Q15" s="6">
        <v>10</v>
      </c>
      <c r="R15" s="57"/>
      <c r="S15" s="62" t="s">
        <v>19</v>
      </c>
      <c r="T15" s="61" t="s">
        <v>89</v>
      </c>
      <c r="U15" s="22"/>
      <c r="V15" s="12" t="s">
        <v>87</v>
      </c>
      <c r="W15" s="22"/>
      <c r="X15" s="12"/>
      <c r="Y15" s="50"/>
      <c r="Z15" s="12">
        <v>8</v>
      </c>
      <c r="AA15" s="123"/>
    </row>
    <row r="16" spans="1:27" ht="48.75" customHeight="1" x14ac:dyDescent="0.25">
      <c r="A16" s="11">
        <v>3.0602083333333332</v>
      </c>
      <c r="B16" s="18">
        <v>16157.9</v>
      </c>
      <c r="C16" s="24" t="s">
        <v>18</v>
      </c>
      <c r="D16" s="7" t="s">
        <v>19</v>
      </c>
      <c r="E16" s="7" t="s">
        <v>19</v>
      </c>
      <c r="F16" s="8" t="s">
        <v>33</v>
      </c>
      <c r="G16" s="23">
        <v>31</v>
      </c>
      <c r="H16" s="28">
        <v>4</v>
      </c>
      <c r="I16" s="23">
        <v>4</v>
      </c>
      <c r="J16" s="22">
        <v>8</v>
      </c>
      <c r="K16" s="12">
        <v>8</v>
      </c>
      <c r="L16" s="50">
        <v>2.2599999999999998</v>
      </c>
      <c r="M16" s="6"/>
      <c r="N16" s="6">
        <v>16</v>
      </c>
      <c r="O16" s="6"/>
      <c r="P16" s="6"/>
      <c r="Q16" s="6"/>
      <c r="R16" s="57"/>
      <c r="S16" s="22" t="s">
        <v>89</v>
      </c>
      <c r="T16" s="12" t="s">
        <v>89</v>
      </c>
      <c r="U16" s="22" t="s">
        <v>87</v>
      </c>
      <c r="V16" s="12"/>
      <c r="W16" s="22"/>
      <c r="X16" s="12"/>
      <c r="Y16" s="50"/>
      <c r="Z16" s="12"/>
      <c r="AA16" s="123" t="s">
        <v>108</v>
      </c>
    </row>
    <row r="17" spans="1:27" ht="33.75" customHeight="1" x14ac:dyDescent="0.25">
      <c r="A17" s="11">
        <v>3.1213333333333333</v>
      </c>
      <c r="B17" s="18">
        <v>16480.64</v>
      </c>
      <c r="C17" s="24" t="s">
        <v>52</v>
      </c>
      <c r="D17" s="7" t="s">
        <v>19</v>
      </c>
      <c r="E17" s="7" t="s">
        <v>19</v>
      </c>
      <c r="F17" s="8" t="s">
        <v>33</v>
      </c>
      <c r="G17" s="23">
        <v>31.033999999999999</v>
      </c>
      <c r="H17" s="28"/>
      <c r="I17" s="23"/>
      <c r="J17" s="22"/>
      <c r="K17" s="12"/>
      <c r="L17" s="50"/>
      <c r="M17" s="6"/>
      <c r="N17" s="6"/>
      <c r="O17" s="6"/>
      <c r="P17" s="6"/>
      <c r="Q17" s="6"/>
      <c r="R17" s="57"/>
      <c r="S17" s="22"/>
      <c r="T17" s="12"/>
      <c r="U17" s="22"/>
      <c r="V17" s="12"/>
      <c r="W17" s="22"/>
      <c r="X17" s="12"/>
      <c r="Y17" s="50"/>
      <c r="Z17" s="12"/>
      <c r="AA17" s="123"/>
    </row>
    <row r="18" spans="1:27" ht="48.75" customHeight="1" x14ac:dyDescent="0.25">
      <c r="A18" s="11">
        <v>3.2542348484848485</v>
      </c>
      <c r="B18" s="18">
        <v>17182.36</v>
      </c>
      <c r="C18" s="24" t="s">
        <v>18</v>
      </c>
      <c r="D18" s="7" t="s">
        <v>19</v>
      </c>
      <c r="E18" s="7" t="s">
        <v>19</v>
      </c>
      <c r="F18" s="8" t="s">
        <v>25</v>
      </c>
      <c r="G18" s="23">
        <v>34</v>
      </c>
      <c r="H18" s="28"/>
      <c r="I18" s="23"/>
      <c r="J18" s="22"/>
      <c r="K18" s="12"/>
      <c r="L18" s="50"/>
      <c r="M18" s="6"/>
      <c r="N18" s="6"/>
      <c r="O18" s="6"/>
      <c r="P18" s="6"/>
      <c r="Q18" s="6"/>
      <c r="R18" s="57"/>
      <c r="S18" s="22" t="s">
        <v>75</v>
      </c>
      <c r="T18" s="61" t="s">
        <v>19</v>
      </c>
      <c r="U18" s="22" t="s">
        <v>100</v>
      </c>
      <c r="V18" s="12"/>
      <c r="W18" s="22"/>
      <c r="X18" s="12"/>
      <c r="Y18" s="50"/>
      <c r="Z18" s="12"/>
      <c r="AA18" s="123" t="s">
        <v>108</v>
      </c>
    </row>
    <row r="19" spans="1:27" ht="48.75" customHeight="1" x14ac:dyDescent="0.25">
      <c r="A19" s="11">
        <v>3.3953314393939391</v>
      </c>
      <c r="B19" s="18">
        <v>17927.349999999999</v>
      </c>
      <c r="C19" s="24" t="s">
        <v>18</v>
      </c>
      <c r="D19" s="7" t="s">
        <v>19</v>
      </c>
      <c r="E19" s="7" t="s">
        <v>19</v>
      </c>
      <c r="F19" s="8" t="s">
        <v>34</v>
      </c>
      <c r="G19" s="23">
        <v>41.165700000000001</v>
      </c>
      <c r="H19" s="28">
        <v>4</v>
      </c>
      <c r="I19" s="23"/>
      <c r="J19" s="22">
        <v>4</v>
      </c>
      <c r="K19" s="12"/>
      <c r="L19" s="50">
        <v>1.1299999999999999</v>
      </c>
      <c r="M19" s="6"/>
      <c r="N19" s="6">
        <v>4</v>
      </c>
      <c r="O19" s="6"/>
      <c r="P19" s="6"/>
      <c r="Q19" s="6"/>
      <c r="R19" s="57"/>
      <c r="S19" s="22" t="s">
        <v>71</v>
      </c>
      <c r="T19" s="61" t="s">
        <v>19</v>
      </c>
      <c r="U19" s="22" t="s">
        <v>85</v>
      </c>
      <c r="V19" s="12"/>
      <c r="W19" s="22"/>
      <c r="X19" s="12"/>
      <c r="Y19" s="50"/>
      <c r="Z19" s="12"/>
      <c r="AA19" s="123" t="s">
        <v>108</v>
      </c>
    </row>
    <row r="20" spans="1:27" ht="26.25" customHeight="1" x14ac:dyDescent="0.25">
      <c r="A20" s="11">
        <v>3.540390151515151</v>
      </c>
      <c r="B20" s="18">
        <v>18693.259999999998</v>
      </c>
      <c r="C20" s="24" t="s">
        <v>51</v>
      </c>
      <c r="D20" s="7" t="s">
        <v>19</v>
      </c>
      <c r="E20" s="7" t="s">
        <v>19</v>
      </c>
      <c r="F20" s="8" t="s">
        <v>25</v>
      </c>
      <c r="G20" s="23">
        <v>38.6995</v>
      </c>
      <c r="H20" s="28"/>
      <c r="I20" s="23"/>
      <c r="J20" s="22"/>
      <c r="K20" s="12"/>
      <c r="L20" s="50"/>
      <c r="M20" s="6"/>
      <c r="N20" s="6"/>
      <c r="O20" s="6"/>
      <c r="P20" s="6"/>
      <c r="Q20" s="6"/>
      <c r="R20" s="57"/>
      <c r="S20" s="22"/>
      <c r="T20" s="12"/>
      <c r="U20" s="22"/>
      <c r="V20" s="12"/>
      <c r="W20" s="22"/>
      <c r="X20" s="12"/>
      <c r="Y20" s="50"/>
      <c r="Z20" s="12"/>
      <c r="AA20" s="123"/>
    </row>
    <row r="21" spans="1:27" ht="48.75" customHeight="1" x14ac:dyDescent="0.25">
      <c r="A21" s="11">
        <v>3.6327708333333333</v>
      </c>
      <c r="B21" s="18">
        <v>19181.03</v>
      </c>
      <c r="C21" s="24" t="s">
        <v>18</v>
      </c>
      <c r="D21" s="7" t="s">
        <v>19</v>
      </c>
      <c r="E21" s="7" t="s">
        <v>19</v>
      </c>
      <c r="F21" s="8" t="s">
        <v>35</v>
      </c>
      <c r="G21" s="23">
        <v>30.2441</v>
      </c>
      <c r="H21" s="28">
        <v>3</v>
      </c>
      <c r="I21" s="23"/>
      <c r="J21" s="22">
        <v>8</v>
      </c>
      <c r="K21" s="12"/>
      <c r="L21" s="50">
        <v>1.1299999999999999</v>
      </c>
      <c r="M21" s="6"/>
      <c r="N21" s="6">
        <v>8</v>
      </c>
      <c r="O21" s="6"/>
      <c r="P21" s="6"/>
      <c r="Q21" s="6"/>
      <c r="R21" s="57"/>
      <c r="S21" s="22" t="s">
        <v>89</v>
      </c>
      <c r="T21" s="61" t="s">
        <v>19</v>
      </c>
      <c r="U21" s="22"/>
      <c r="V21" s="12"/>
      <c r="W21" s="22"/>
      <c r="X21" s="12"/>
      <c r="Y21" s="50"/>
      <c r="Z21" s="12"/>
      <c r="AA21" s="123"/>
    </row>
    <row r="22" spans="1:27" ht="48.75" customHeight="1" x14ac:dyDescent="0.25">
      <c r="A22" s="11">
        <v>3.7484299242424242</v>
      </c>
      <c r="B22" s="18">
        <v>19791.71</v>
      </c>
      <c r="C22" s="24" t="s">
        <v>18</v>
      </c>
      <c r="D22" s="7" t="s">
        <v>19</v>
      </c>
      <c r="E22" s="7" t="s">
        <v>19</v>
      </c>
      <c r="F22" s="8" t="s">
        <v>25</v>
      </c>
      <c r="G22" s="23">
        <v>39.015900000000002</v>
      </c>
      <c r="H22" s="28">
        <v>4</v>
      </c>
      <c r="I22" s="23"/>
      <c r="J22" s="22">
        <v>4</v>
      </c>
      <c r="K22" s="12"/>
      <c r="L22" s="50">
        <v>1.1299999999999999</v>
      </c>
      <c r="M22" s="6"/>
      <c r="N22" s="6">
        <v>4</v>
      </c>
      <c r="O22" s="6"/>
      <c r="P22" s="6"/>
      <c r="Q22" s="6"/>
      <c r="R22" s="57"/>
      <c r="S22" s="22" t="s">
        <v>71</v>
      </c>
      <c r="T22" s="61"/>
      <c r="U22" s="22" t="s">
        <v>100</v>
      </c>
      <c r="V22" s="12"/>
      <c r="W22" s="22"/>
      <c r="X22" s="12"/>
      <c r="Y22" s="50"/>
      <c r="Z22" s="12"/>
      <c r="AA22" s="123"/>
    </row>
    <row r="23" spans="1:27" ht="48.75" customHeight="1" x14ac:dyDescent="0.25">
      <c r="A23" s="11">
        <v>4.2187045454545453</v>
      </c>
      <c r="B23" s="18">
        <v>22274.76</v>
      </c>
      <c r="C23" s="24" t="s">
        <v>27</v>
      </c>
      <c r="D23" s="7" t="s">
        <v>19</v>
      </c>
      <c r="E23" s="7" t="s">
        <v>19</v>
      </c>
      <c r="F23" s="8" t="s">
        <v>25</v>
      </c>
      <c r="G23" s="23">
        <v>35.266500000000001</v>
      </c>
      <c r="H23" s="28"/>
      <c r="I23" s="23"/>
      <c r="J23" s="22"/>
      <c r="K23" s="12"/>
      <c r="L23" s="50"/>
      <c r="M23" s="6"/>
      <c r="N23" s="6"/>
      <c r="O23" s="6"/>
      <c r="P23" s="6"/>
      <c r="Q23" s="6"/>
      <c r="R23" s="57"/>
      <c r="S23" s="62" t="s">
        <v>19</v>
      </c>
      <c r="T23" s="12" t="s">
        <v>71</v>
      </c>
      <c r="U23" s="22"/>
      <c r="V23" s="12" t="s">
        <v>101</v>
      </c>
      <c r="W23" s="22"/>
      <c r="X23" s="12"/>
      <c r="Y23" s="50"/>
      <c r="Z23" s="12"/>
      <c r="AA23" s="123" t="s">
        <v>108</v>
      </c>
    </row>
    <row r="24" spans="1:27" ht="26.25" customHeight="1" x14ac:dyDescent="0.25">
      <c r="A24" s="11">
        <v>4.3050284090909088</v>
      </c>
      <c r="B24" s="18">
        <v>22730.55</v>
      </c>
      <c r="C24" s="24" t="s">
        <v>18</v>
      </c>
      <c r="D24" s="7" t="s">
        <v>19</v>
      </c>
      <c r="E24" s="7" t="s">
        <v>19</v>
      </c>
      <c r="F24" s="8" t="s">
        <v>26</v>
      </c>
      <c r="G24" s="23">
        <v>31.029900000000001</v>
      </c>
      <c r="H24" s="28"/>
      <c r="I24" s="23"/>
      <c r="J24" s="22"/>
      <c r="K24" s="12"/>
      <c r="L24" s="50"/>
      <c r="M24" s="6"/>
      <c r="N24" s="6"/>
      <c r="O24" s="6"/>
      <c r="P24" s="6"/>
      <c r="Q24" s="6"/>
      <c r="R24" s="57"/>
      <c r="S24" s="22"/>
      <c r="T24" s="12"/>
      <c r="U24" s="22"/>
      <c r="V24" s="12"/>
      <c r="W24" s="22"/>
      <c r="X24" s="12"/>
      <c r="Y24" s="50"/>
      <c r="Z24" s="12"/>
      <c r="AA24" s="123"/>
    </row>
    <row r="25" spans="1:27" ht="26.25" customHeight="1" x14ac:dyDescent="0.25">
      <c r="A25" s="11">
        <v>4.417691287878788</v>
      </c>
      <c r="B25" s="18">
        <v>23325.41</v>
      </c>
      <c r="C25" s="24" t="s">
        <v>18</v>
      </c>
      <c r="D25" s="7" t="s">
        <v>19</v>
      </c>
      <c r="E25" s="7" t="s">
        <v>19</v>
      </c>
      <c r="F25" s="8" t="s">
        <v>25</v>
      </c>
      <c r="G25" s="23">
        <v>30.578199999999999</v>
      </c>
      <c r="H25" s="28"/>
      <c r="I25" s="23"/>
      <c r="J25" s="22"/>
      <c r="K25" s="12"/>
      <c r="L25" s="50"/>
      <c r="M25" s="6"/>
      <c r="N25" s="6"/>
      <c r="O25" s="6"/>
      <c r="P25" s="6"/>
      <c r="Q25" s="6"/>
      <c r="R25" s="57"/>
      <c r="S25" s="22"/>
      <c r="T25" s="12"/>
      <c r="U25" s="22"/>
      <c r="V25" s="12"/>
      <c r="W25" s="22"/>
      <c r="X25" s="12"/>
      <c r="Y25" s="50"/>
      <c r="Z25" s="12"/>
      <c r="AA25" s="123"/>
    </row>
    <row r="26" spans="1:27" ht="26.25" customHeight="1" x14ac:dyDescent="0.25">
      <c r="A26" s="11">
        <v>4.8111268939393943</v>
      </c>
      <c r="B26" s="18">
        <v>25402.75</v>
      </c>
      <c r="C26" s="24" t="s">
        <v>27</v>
      </c>
      <c r="D26" s="7" t="s">
        <v>19</v>
      </c>
      <c r="E26" s="7" t="s">
        <v>19</v>
      </c>
      <c r="F26" s="8" t="s">
        <v>25</v>
      </c>
      <c r="G26" s="23">
        <v>36.399900000000002</v>
      </c>
      <c r="H26" s="28"/>
      <c r="I26" s="23"/>
      <c r="J26" s="22"/>
      <c r="K26" s="12"/>
      <c r="L26" s="50"/>
      <c r="M26" s="6"/>
      <c r="N26" s="6"/>
      <c r="O26" s="6"/>
      <c r="P26" s="6"/>
      <c r="Q26" s="6"/>
      <c r="R26" s="57"/>
      <c r="S26" s="22"/>
      <c r="T26" s="12"/>
      <c r="U26" s="22"/>
      <c r="V26" s="12"/>
      <c r="W26" s="22"/>
      <c r="X26" s="12"/>
      <c r="Y26" s="50"/>
      <c r="Z26" s="12"/>
      <c r="AA26" s="123"/>
    </row>
    <row r="27" spans="1:27" ht="33.75" customHeight="1" x14ac:dyDescent="0.25">
      <c r="A27" s="11">
        <v>4.8897840909090915</v>
      </c>
      <c r="B27" s="18">
        <v>25818.06</v>
      </c>
      <c r="C27" s="24" t="s">
        <v>53</v>
      </c>
      <c r="D27" s="7" t="s">
        <v>19</v>
      </c>
      <c r="E27" s="7" t="s">
        <v>19</v>
      </c>
      <c r="F27" s="8" t="s">
        <v>25</v>
      </c>
      <c r="G27" s="23">
        <v>48.765099999999997</v>
      </c>
      <c r="H27" s="28"/>
      <c r="I27" s="23"/>
      <c r="J27" s="22"/>
      <c r="K27" s="12"/>
      <c r="L27" s="50"/>
      <c r="M27" s="6"/>
      <c r="N27" s="6"/>
      <c r="O27" s="6"/>
      <c r="P27" s="6"/>
      <c r="Q27" s="6"/>
      <c r="R27" s="57"/>
      <c r="S27" s="22"/>
      <c r="T27" s="12"/>
      <c r="U27" s="22"/>
      <c r="V27" s="12"/>
      <c r="W27" s="22"/>
      <c r="X27" s="12"/>
      <c r="Y27" s="50"/>
      <c r="Z27" s="12"/>
      <c r="AA27" s="123"/>
    </row>
    <row r="28" spans="1:27" ht="48.75" customHeight="1" x14ac:dyDescent="0.25">
      <c r="A28" s="11">
        <v>5.4785340909090907</v>
      </c>
      <c r="B28" s="18">
        <v>28926.66</v>
      </c>
      <c r="C28" s="22" t="s">
        <v>18</v>
      </c>
      <c r="D28" s="6" t="s">
        <v>45</v>
      </c>
      <c r="E28" s="6" t="s">
        <v>45</v>
      </c>
      <c r="F28" s="8" t="s">
        <v>25</v>
      </c>
      <c r="G28" s="23">
        <v>34.014800000000001</v>
      </c>
      <c r="H28" s="28">
        <v>3</v>
      </c>
      <c r="I28" s="23">
        <v>3</v>
      </c>
      <c r="J28" s="22">
        <v>4</v>
      </c>
      <c r="K28" s="12">
        <v>8</v>
      </c>
      <c r="L28" s="50">
        <v>2.2599999999999998</v>
      </c>
      <c r="M28" s="6"/>
      <c r="N28" s="6">
        <v>12</v>
      </c>
      <c r="O28" s="6"/>
      <c r="P28" s="6"/>
      <c r="Q28" s="6"/>
      <c r="R28" s="57"/>
      <c r="S28" s="22" t="s">
        <v>71</v>
      </c>
      <c r="T28" s="22" t="s">
        <v>89</v>
      </c>
      <c r="U28" s="22" t="s">
        <v>102</v>
      </c>
      <c r="V28" s="12" t="s">
        <v>84</v>
      </c>
      <c r="W28" s="22"/>
      <c r="X28" s="12"/>
      <c r="Y28" s="50"/>
      <c r="Z28" s="12">
        <v>8</v>
      </c>
      <c r="AA28" s="123" t="s">
        <v>65</v>
      </c>
    </row>
    <row r="29" spans="1:27" ht="45" x14ac:dyDescent="0.25">
      <c r="A29" s="11">
        <v>5.8508806818181824</v>
      </c>
      <c r="B29" s="18">
        <v>30892.65</v>
      </c>
      <c r="C29" s="22" t="s">
        <v>18</v>
      </c>
      <c r="D29" s="6" t="s">
        <v>45</v>
      </c>
      <c r="E29" s="6" t="s">
        <v>45</v>
      </c>
      <c r="F29" s="8" t="s">
        <v>36</v>
      </c>
      <c r="G29" s="23">
        <v>33.625100000000003</v>
      </c>
      <c r="H29" s="28">
        <v>3</v>
      </c>
      <c r="I29" s="23">
        <v>3</v>
      </c>
      <c r="J29" s="22">
        <v>8</v>
      </c>
      <c r="K29" s="12">
        <v>6</v>
      </c>
      <c r="L29" s="50">
        <v>2.2599999999999998</v>
      </c>
      <c r="M29" s="6"/>
      <c r="N29" s="6">
        <v>14</v>
      </c>
      <c r="O29" s="6"/>
      <c r="P29" s="6"/>
      <c r="Q29" s="6"/>
      <c r="R29" s="57"/>
      <c r="S29" s="22" t="s">
        <v>89</v>
      </c>
      <c r="T29" s="22" t="s">
        <v>89</v>
      </c>
      <c r="U29" s="22" t="s">
        <v>80</v>
      </c>
      <c r="V29" s="12" t="s">
        <v>80</v>
      </c>
      <c r="W29" s="22"/>
      <c r="X29" s="12"/>
      <c r="Y29" s="50">
        <v>10</v>
      </c>
      <c r="Z29" s="12">
        <v>16</v>
      </c>
      <c r="AA29" s="123" t="s">
        <v>109</v>
      </c>
    </row>
    <row r="30" spans="1:27" ht="90" x14ac:dyDescent="0.25">
      <c r="A30" s="31" t="s">
        <v>66</v>
      </c>
      <c r="B30" s="32" t="s">
        <v>67</v>
      </c>
      <c r="C30" s="22"/>
      <c r="D30" s="6"/>
      <c r="E30" s="6"/>
      <c r="F30" s="8"/>
      <c r="G30" s="37"/>
      <c r="H30" s="36">
        <v>30</v>
      </c>
      <c r="I30" s="54"/>
      <c r="J30" s="22"/>
      <c r="K30" s="12"/>
      <c r="L30" s="50"/>
      <c r="M30" s="6">
        <v>42</v>
      </c>
      <c r="N30" s="6"/>
      <c r="O30" s="6"/>
      <c r="P30" s="6"/>
      <c r="Q30" s="6"/>
      <c r="R30" s="57"/>
      <c r="S30" s="22" t="s">
        <v>71</v>
      </c>
      <c r="T30" s="61" t="s">
        <v>19</v>
      </c>
      <c r="U30" s="59" t="s">
        <v>84</v>
      </c>
      <c r="V30" s="60"/>
      <c r="W30" s="59"/>
      <c r="X30" s="60"/>
      <c r="Y30" s="50"/>
      <c r="Z30" s="12"/>
      <c r="AA30" s="124" t="s">
        <v>70</v>
      </c>
    </row>
    <row r="31" spans="1:27" ht="48.75" customHeight="1" thickBot="1" x14ac:dyDescent="0.3">
      <c r="A31" s="13">
        <v>6.3171780303030296</v>
      </c>
      <c r="B31" s="19">
        <v>33354.699999999997</v>
      </c>
      <c r="C31" s="25" t="s">
        <v>18</v>
      </c>
      <c r="D31" s="14" t="s">
        <v>45</v>
      </c>
      <c r="E31" s="14" t="s">
        <v>45</v>
      </c>
      <c r="F31" s="15" t="s">
        <v>25</v>
      </c>
      <c r="G31" s="26">
        <v>37.342300000000002</v>
      </c>
      <c r="H31" s="30"/>
      <c r="I31" s="26">
        <v>3</v>
      </c>
      <c r="J31" s="25"/>
      <c r="K31" s="16">
        <v>6</v>
      </c>
      <c r="L31" s="51">
        <v>1.1299999999999999</v>
      </c>
      <c r="M31" s="14"/>
      <c r="N31" s="14">
        <v>6</v>
      </c>
      <c r="O31" s="14"/>
      <c r="P31" s="14"/>
      <c r="Q31" s="14"/>
      <c r="R31" s="58"/>
      <c r="S31" s="63" t="s">
        <v>19</v>
      </c>
      <c r="T31" s="22" t="s">
        <v>89</v>
      </c>
      <c r="U31" s="25"/>
      <c r="V31" s="16" t="s">
        <v>85</v>
      </c>
      <c r="W31" s="25"/>
      <c r="X31" s="16"/>
      <c r="Y31" s="51"/>
      <c r="Z31" s="16"/>
      <c r="AA31" s="125" t="s">
        <v>38</v>
      </c>
    </row>
    <row r="32" spans="1:27" hidden="1" x14ac:dyDescent="0.25">
      <c r="B32" s="3"/>
      <c r="C32" s="3"/>
      <c r="D32" s="3"/>
      <c r="E32" s="3"/>
      <c r="F32" s="3"/>
      <c r="G32" s="3"/>
      <c r="H32" s="3"/>
      <c r="I32" s="3"/>
      <c r="AA32" s="65"/>
    </row>
    <row r="33" spans="1:27" ht="15.75" hidden="1" thickBot="1" x14ac:dyDescent="0.3">
      <c r="B33" s="3"/>
      <c r="C33" s="3"/>
      <c r="D33" s="3"/>
      <c r="E33" s="3"/>
      <c r="F33" s="3"/>
      <c r="G33" s="3"/>
      <c r="H33" s="4">
        <f>SUM(Table6[Column72])</f>
        <v>102</v>
      </c>
      <c r="I33" s="4">
        <f>SUM(Table6[Column73])</f>
        <v>17</v>
      </c>
      <c r="U33" s="4">
        <f>SUM(Table6[Column11])</f>
        <v>0</v>
      </c>
      <c r="V33" s="4">
        <f>SUM(Table6[Column113])</f>
        <v>0</v>
      </c>
      <c r="W33" s="4">
        <f>SUM(Table6[Column1132])</f>
        <v>0</v>
      </c>
      <c r="X33" s="4">
        <f>SUM(Table6[Column114])</f>
        <v>10</v>
      </c>
      <c r="Y33" s="4">
        <f>SUM(Table6[Column112])</f>
        <v>18</v>
      </c>
      <c r="Z33" s="4">
        <f>SUM(Table6[Column1122])</f>
        <v>48</v>
      </c>
      <c r="AA33" s="65"/>
    </row>
    <row r="34" spans="1:27" s="34" customFormat="1" ht="18.75" customHeight="1" thickBot="1" x14ac:dyDescent="0.3">
      <c r="A34" s="33"/>
      <c r="B34" s="35"/>
      <c r="C34" s="35"/>
      <c r="D34" s="35"/>
      <c r="E34" s="35"/>
      <c r="F34" s="88" t="s">
        <v>63</v>
      </c>
      <c r="G34" s="88"/>
      <c r="H34" s="80">
        <f>H33+I33</f>
        <v>119</v>
      </c>
      <c r="I34" s="80"/>
      <c r="J34" s="33"/>
      <c r="K34" s="33"/>
      <c r="L34" s="47">
        <f>SUM(Table6[Column822])</f>
        <v>20.459999999999997</v>
      </c>
      <c r="M34" s="48">
        <f>SUM(Table6[Column823])</f>
        <v>42</v>
      </c>
      <c r="N34" s="48">
        <f>SUM(Table6[Column83])</f>
        <v>102</v>
      </c>
      <c r="O34" s="48">
        <f>SUM(Table6[Column84])</f>
        <v>0</v>
      </c>
      <c r="P34" s="70">
        <f>SUM(Table6[Column843])</f>
        <v>0</v>
      </c>
      <c r="Q34" s="48">
        <f>SUM(Table6[Column842])</f>
        <v>10</v>
      </c>
      <c r="R34" s="48">
        <f>SUM(Table6[Column85])</f>
        <v>50</v>
      </c>
      <c r="S34" s="33"/>
      <c r="T34" s="33"/>
      <c r="U34" s="119"/>
      <c r="V34" s="120"/>
      <c r="W34" s="80">
        <f>W33+X33</f>
        <v>10</v>
      </c>
      <c r="X34" s="80"/>
      <c r="Y34" s="90">
        <f>Y33+Z33</f>
        <v>66</v>
      </c>
      <c r="Z34" s="90"/>
      <c r="AA34" s="126"/>
    </row>
    <row r="35" spans="1:27" s="34" customFormat="1" ht="18.75" customHeight="1" x14ac:dyDescent="0.25">
      <c r="A35" s="38"/>
      <c r="B35" s="39"/>
      <c r="C35" s="39"/>
      <c r="D35" s="39"/>
      <c r="E35" s="39"/>
      <c r="F35" s="40"/>
      <c r="G35" s="40"/>
      <c r="H35" s="41"/>
      <c r="I35" s="41"/>
      <c r="J35" s="38"/>
      <c r="K35" s="38"/>
      <c r="L35" s="42"/>
      <c r="M35" s="41"/>
      <c r="N35" s="41"/>
      <c r="O35" s="41"/>
      <c r="P35" s="41"/>
      <c r="Q35" s="41"/>
      <c r="R35" s="41"/>
      <c r="S35" s="38"/>
      <c r="T35" s="38"/>
      <c r="U35" s="41"/>
      <c r="V35" s="41"/>
      <c r="W35" s="41"/>
      <c r="X35" s="41"/>
      <c r="Y35" s="43"/>
      <c r="Z35" s="43"/>
      <c r="AA35" s="127"/>
    </row>
    <row r="36" spans="1:27" ht="15.75" customHeight="1" thickBot="1" x14ac:dyDescent="0.3">
      <c r="B36" s="3"/>
      <c r="C36" s="3"/>
      <c r="D36" s="3"/>
      <c r="E36" s="3"/>
      <c r="F36" s="3"/>
      <c r="G36" s="3"/>
      <c r="H36" s="3"/>
      <c r="I36" s="3"/>
      <c r="J36" s="5"/>
      <c r="K36" s="64"/>
      <c r="L36" s="121" t="s">
        <v>103</v>
      </c>
      <c r="M36" s="121"/>
      <c r="N36" s="121"/>
      <c r="O36" s="121"/>
      <c r="P36" s="121"/>
      <c r="Q36" s="121"/>
      <c r="R36" s="121"/>
      <c r="S36" s="121"/>
      <c r="T36" s="121"/>
      <c r="U36" s="121"/>
      <c r="V36" s="121"/>
      <c r="W36" s="121"/>
      <c r="X36" s="121"/>
      <c r="Y36" s="121"/>
      <c r="Z36" s="121"/>
      <c r="AA36" s="121"/>
    </row>
    <row r="37" spans="1:27" ht="15.75" thickBot="1" x14ac:dyDescent="0.3">
      <c r="B37" s="3"/>
      <c r="C37" s="85" t="s">
        <v>74</v>
      </c>
      <c r="D37" s="86"/>
      <c r="E37" s="86"/>
      <c r="F37" s="86"/>
      <c r="G37" s="86"/>
      <c r="H37" s="86"/>
      <c r="I37" s="87"/>
      <c r="L37" s="121"/>
      <c r="M37" s="121"/>
      <c r="N37" s="121"/>
      <c r="O37" s="121"/>
      <c r="P37" s="121"/>
      <c r="Q37" s="121"/>
      <c r="R37" s="121"/>
      <c r="S37" s="121"/>
      <c r="T37" s="121"/>
      <c r="U37" s="121"/>
      <c r="V37" s="121"/>
      <c r="W37" s="121"/>
      <c r="X37" s="121"/>
      <c r="Y37" s="121"/>
      <c r="Z37" s="121"/>
      <c r="AA37" s="121"/>
    </row>
    <row r="38" spans="1:27" ht="15.75" thickTop="1" x14ac:dyDescent="0.25">
      <c r="B38" s="3"/>
      <c r="C38" s="83" t="s">
        <v>71</v>
      </c>
      <c r="D38" s="84"/>
      <c r="E38" s="84"/>
      <c r="F38" s="84"/>
      <c r="G38" s="84"/>
      <c r="H38" s="1"/>
      <c r="I38" s="10" t="s">
        <v>72</v>
      </c>
      <c r="L38" s="66"/>
      <c r="M38" s="66"/>
      <c r="N38" s="66"/>
      <c r="O38" s="66"/>
      <c r="P38" s="69"/>
      <c r="Q38" s="66"/>
      <c r="R38" s="66"/>
      <c r="S38" s="66"/>
      <c r="T38" s="66"/>
      <c r="U38" s="66"/>
      <c r="V38" s="66"/>
      <c r="W38" s="66"/>
      <c r="X38" s="66"/>
      <c r="Y38" s="66"/>
      <c r="Z38" s="66"/>
      <c r="AA38" s="78"/>
    </row>
    <row r="39" spans="1:27" ht="15.75" customHeight="1" x14ac:dyDescent="0.25">
      <c r="B39" s="3"/>
      <c r="C39" s="81" t="s">
        <v>75</v>
      </c>
      <c r="D39" s="82"/>
      <c r="E39" s="82"/>
      <c r="F39" s="82"/>
      <c r="G39" s="82"/>
      <c r="H39" s="2"/>
      <c r="I39" s="44" t="s">
        <v>72</v>
      </c>
      <c r="K39" s="89" t="s">
        <v>82</v>
      </c>
      <c r="L39" s="89"/>
      <c r="AA39" s="78"/>
    </row>
    <row r="40" spans="1:27" ht="15" customHeight="1" x14ac:dyDescent="0.25">
      <c r="B40" s="3"/>
      <c r="C40" s="81" t="s">
        <v>90</v>
      </c>
      <c r="D40" s="82"/>
      <c r="E40" s="82"/>
      <c r="F40" s="82"/>
      <c r="G40" s="82"/>
      <c r="H40" s="2"/>
      <c r="I40" s="44" t="s">
        <v>72</v>
      </c>
      <c r="K40" s="68">
        <v>1</v>
      </c>
      <c r="L40" s="79" t="s">
        <v>83</v>
      </c>
      <c r="M40" s="79"/>
      <c r="N40" s="79"/>
      <c r="O40" s="79"/>
      <c r="P40" s="79"/>
      <c r="Q40" s="79"/>
      <c r="R40" s="79"/>
      <c r="S40" s="79"/>
      <c r="T40" s="79"/>
      <c r="U40" s="79"/>
      <c r="V40" s="79"/>
      <c r="W40" s="79"/>
      <c r="X40" s="79"/>
      <c r="Y40" s="79"/>
      <c r="Z40" s="79"/>
      <c r="AA40" s="79"/>
    </row>
    <row r="41" spans="1:27" x14ac:dyDescent="0.25">
      <c r="B41" s="3"/>
      <c r="C41" s="81" t="s">
        <v>91</v>
      </c>
      <c r="D41" s="82"/>
      <c r="E41" s="82"/>
      <c r="F41" s="82"/>
      <c r="G41" s="82"/>
      <c r="H41" s="77"/>
      <c r="I41" s="44" t="s">
        <v>72</v>
      </c>
      <c r="K41" s="68"/>
      <c r="L41" s="79"/>
      <c r="M41" s="79"/>
      <c r="N41" s="79"/>
      <c r="O41" s="79"/>
      <c r="P41" s="79"/>
      <c r="Q41" s="79"/>
      <c r="R41" s="79"/>
      <c r="S41" s="79"/>
      <c r="T41" s="79"/>
      <c r="U41" s="79"/>
      <c r="V41" s="79"/>
      <c r="W41" s="79"/>
      <c r="X41" s="79"/>
      <c r="Y41" s="79"/>
      <c r="Z41" s="79"/>
      <c r="AA41" s="79"/>
    </row>
    <row r="42" spans="1:27" ht="15" customHeight="1" x14ac:dyDescent="0.25">
      <c r="B42" s="3"/>
      <c r="C42" s="81" t="s">
        <v>92</v>
      </c>
      <c r="D42" s="82"/>
      <c r="E42" s="82"/>
      <c r="F42" s="82"/>
      <c r="G42" s="82"/>
      <c r="H42" s="77"/>
      <c r="I42" s="44" t="s">
        <v>72</v>
      </c>
      <c r="K42" s="68">
        <v>2</v>
      </c>
      <c r="L42" s="79" t="s">
        <v>104</v>
      </c>
      <c r="M42" s="79"/>
      <c r="N42" s="79"/>
      <c r="O42" s="79"/>
      <c r="P42" s="79"/>
      <c r="Q42" s="79"/>
      <c r="R42" s="79"/>
      <c r="S42" s="79"/>
      <c r="T42" s="79"/>
      <c r="U42" s="79"/>
      <c r="V42" s="79"/>
      <c r="W42" s="79"/>
      <c r="X42" s="79"/>
      <c r="Y42" s="79"/>
      <c r="Z42" s="79"/>
      <c r="AA42" s="79"/>
    </row>
    <row r="43" spans="1:27" x14ac:dyDescent="0.25">
      <c r="B43" s="3"/>
      <c r="C43" s="81" t="s">
        <v>93</v>
      </c>
      <c r="D43" s="82"/>
      <c r="E43" s="82"/>
      <c r="F43" s="82"/>
      <c r="G43" s="82"/>
      <c r="H43" s="77"/>
      <c r="I43" s="44" t="s">
        <v>72</v>
      </c>
      <c r="K43" s="68"/>
      <c r="L43" s="79"/>
      <c r="M43" s="79"/>
      <c r="N43" s="79"/>
      <c r="O43" s="79"/>
      <c r="P43" s="79"/>
      <c r="Q43" s="79"/>
      <c r="R43" s="79"/>
      <c r="S43" s="79"/>
      <c r="T43" s="79"/>
      <c r="U43" s="79"/>
      <c r="V43" s="79"/>
      <c r="W43" s="79"/>
      <c r="X43" s="79"/>
      <c r="Y43" s="79"/>
      <c r="Z43" s="79"/>
      <c r="AA43" s="79"/>
    </row>
    <row r="44" spans="1:27" x14ac:dyDescent="0.25">
      <c r="B44" s="3"/>
      <c r="C44" s="81" t="s">
        <v>94</v>
      </c>
      <c r="D44" s="82"/>
      <c r="E44" s="82"/>
      <c r="F44" s="82"/>
      <c r="G44" s="82"/>
      <c r="H44" s="77"/>
      <c r="I44" s="44" t="s">
        <v>72</v>
      </c>
      <c r="K44" s="68">
        <v>3</v>
      </c>
      <c r="L44" s="67" t="s">
        <v>105</v>
      </c>
    </row>
    <row r="45" spans="1:27" ht="15.75" thickBot="1" x14ac:dyDescent="0.3">
      <c r="B45" s="3"/>
      <c r="C45" s="91" t="s">
        <v>73</v>
      </c>
      <c r="D45" s="92"/>
      <c r="E45" s="92"/>
      <c r="F45" s="92"/>
      <c r="G45" s="92"/>
      <c r="H45" s="45"/>
      <c r="I45" s="46" t="s">
        <v>72</v>
      </c>
      <c r="K45" s="68"/>
      <c r="L45" s="67"/>
    </row>
    <row r="46" spans="1:27" ht="15" customHeight="1" x14ac:dyDescent="0.25">
      <c r="B46" s="3"/>
      <c r="C46" s="3"/>
      <c r="D46" s="3"/>
      <c r="E46" s="3"/>
      <c r="F46" s="3"/>
      <c r="G46" s="3"/>
      <c r="H46" s="3"/>
      <c r="I46" s="3"/>
      <c r="K46" s="64"/>
    </row>
    <row r="47" spans="1:27" x14ac:dyDescent="0.25">
      <c r="B47" s="3"/>
      <c r="C47" s="3"/>
      <c r="D47" s="3"/>
      <c r="E47" s="3"/>
      <c r="F47" s="3"/>
      <c r="G47" s="3"/>
      <c r="H47" s="3"/>
      <c r="I47" s="3"/>
    </row>
    <row r="48" spans="1:27" x14ac:dyDescent="0.25">
      <c r="B48" s="3"/>
      <c r="C48" s="3"/>
      <c r="D48" s="3"/>
      <c r="E48" s="3"/>
      <c r="F48" s="3"/>
      <c r="G48" s="3"/>
      <c r="H48" s="3"/>
      <c r="I48" s="3"/>
    </row>
    <row r="49" spans="2:9" x14ac:dyDescent="0.25">
      <c r="B49" s="3"/>
      <c r="C49" s="3"/>
      <c r="D49" s="3"/>
      <c r="E49" s="3"/>
      <c r="F49" s="3"/>
      <c r="G49" s="3"/>
      <c r="H49" s="3"/>
      <c r="I49" s="3"/>
    </row>
    <row r="50" spans="2:9" x14ac:dyDescent="0.25">
      <c r="B50" s="3"/>
      <c r="C50" s="3"/>
      <c r="D50" s="3"/>
      <c r="E50" s="3"/>
      <c r="F50" s="3"/>
      <c r="G50" s="3"/>
      <c r="H50" s="3"/>
      <c r="I50" s="3"/>
    </row>
    <row r="51" spans="2:9" x14ac:dyDescent="0.25">
      <c r="B51" s="3"/>
      <c r="C51" s="3"/>
      <c r="D51" s="3"/>
      <c r="E51" s="3"/>
      <c r="F51" s="3"/>
      <c r="G51" s="3"/>
      <c r="H51" s="3"/>
      <c r="I51" s="3"/>
    </row>
    <row r="52" spans="2:9" x14ac:dyDescent="0.25">
      <c r="B52" s="3"/>
      <c r="C52" s="3"/>
      <c r="D52" s="3"/>
      <c r="E52" s="3"/>
      <c r="F52" s="3"/>
      <c r="G52" s="3"/>
      <c r="H52" s="3"/>
      <c r="I52" s="3"/>
    </row>
    <row r="53" spans="2:9" x14ac:dyDescent="0.25">
      <c r="B53" s="3"/>
      <c r="C53" s="3"/>
      <c r="D53" s="3"/>
      <c r="E53" s="3"/>
      <c r="F53" s="3"/>
      <c r="G53" s="3"/>
      <c r="H53" s="3"/>
      <c r="I53" s="3"/>
    </row>
    <row r="54" spans="2:9" x14ac:dyDescent="0.25">
      <c r="B54" s="3"/>
      <c r="C54" s="3"/>
      <c r="D54" s="3"/>
      <c r="E54" s="3"/>
      <c r="F54" s="3"/>
      <c r="G54" s="3"/>
      <c r="H54" s="3"/>
      <c r="I54" s="3"/>
    </row>
    <row r="55" spans="2:9" x14ac:dyDescent="0.25">
      <c r="B55" s="3"/>
      <c r="C55" s="3"/>
      <c r="D55" s="3"/>
      <c r="E55" s="3"/>
      <c r="F55" s="3"/>
      <c r="G55" s="3"/>
      <c r="H55" s="3"/>
      <c r="I55" s="3"/>
    </row>
    <row r="56" spans="2:9" x14ac:dyDescent="0.25">
      <c r="C56" s="3"/>
      <c r="D56" s="3"/>
      <c r="E56" s="3"/>
      <c r="F56" s="3"/>
      <c r="G56" s="3"/>
      <c r="H56" s="3"/>
      <c r="I56" s="3"/>
    </row>
    <row r="57" spans="2:9" x14ac:dyDescent="0.25">
      <c r="C57" s="3"/>
      <c r="D57" s="3"/>
      <c r="E57" s="3"/>
      <c r="F57" s="3"/>
      <c r="G57" s="3"/>
      <c r="H57" s="3"/>
      <c r="I57" s="3"/>
    </row>
    <row r="58" spans="2:9" x14ac:dyDescent="0.25">
      <c r="C58" s="3"/>
      <c r="D58" s="3"/>
      <c r="E58" s="3"/>
      <c r="F58" s="3"/>
      <c r="G58" s="3"/>
      <c r="H58" s="3"/>
      <c r="I58" s="3"/>
    </row>
    <row r="59" spans="2:9" x14ac:dyDescent="0.25">
      <c r="C59" s="3"/>
      <c r="D59" s="3"/>
      <c r="E59" s="3"/>
      <c r="F59" s="3"/>
      <c r="G59" s="3"/>
      <c r="H59" s="3"/>
      <c r="I59" s="3"/>
    </row>
  </sheetData>
  <mergeCells count="42">
    <mergeCell ref="AA2:AA4"/>
    <mergeCell ref="A1:AA1"/>
    <mergeCell ref="C2:G2"/>
    <mergeCell ref="H3:I3"/>
    <mergeCell ref="J3:K3"/>
    <mergeCell ref="U3:V3"/>
    <mergeCell ref="Y3:Z3"/>
    <mergeCell ref="N3:N4"/>
    <mergeCell ref="S3:T3"/>
    <mergeCell ref="A2:A4"/>
    <mergeCell ref="B2:B4"/>
    <mergeCell ref="C3:C4"/>
    <mergeCell ref="D3:D4"/>
    <mergeCell ref="E3:E4"/>
    <mergeCell ref="W3:X3"/>
    <mergeCell ref="F3:F4"/>
    <mergeCell ref="H2:Z2"/>
    <mergeCell ref="L3:L4"/>
    <mergeCell ref="P3:P4"/>
    <mergeCell ref="O3:O4"/>
    <mergeCell ref="R3:R4"/>
    <mergeCell ref="Q3:Q4"/>
    <mergeCell ref="M3:M4"/>
    <mergeCell ref="G3:G4"/>
    <mergeCell ref="C45:G45"/>
    <mergeCell ref="C41:G41"/>
    <mergeCell ref="C42:G42"/>
    <mergeCell ref="C43:G43"/>
    <mergeCell ref="C44:G44"/>
    <mergeCell ref="L42:AA43"/>
    <mergeCell ref="W34:X34"/>
    <mergeCell ref="C40:G40"/>
    <mergeCell ref="C38:G38"/>
    <mergeCell ref="C39:G39"/>
    <mergeCell ref="L36:AA37"/>
    <mergeCell ref="C37:I37"/>
    <mergeCell ref="F34:G34"/>
    <mergeCell ref="K39:L39"/>
    <mergeCell ref="L40:AA41"/>
    <mergeCell ref="U34:V34"/>
    <mergeCell ref="Y34:Z34"/>
    <mergeCell ref="H34:I34"/>
  </mergeCells>
  <pageMargins left="0.25" right="0.55000000000000004" top="0.65" bottom="0.65" header="0.45" footer="0.45"/>
  <pageSetup scale="59" fitToHeight="0" orientation="landscape" r:id="rId1"/>
  <headerFooter alignWithMargins="0">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F9E3D8E1-2047-4BF6-B58E-C3A1A277FAB0}"/>
</file>

<file path=customXml/itemProps2.xml><?xml version="1.0" encoding="utf-8"?>
<ds:datastoreItem xmlns:ds="http://schemas.openxmlformats.org/officeDocument/2006/customXml" ds:itemID="{8C563049-8C43-40F4-A34B-612D6F25836E}"/>
</file>

<file path=customXml/itemProps3.xml><?xml version="1.0" encoding="utf-8"?>
<ds:datastoreItem xmlns:ds="http://schemas.openxmlformats.org/officeDocument/2006/customXml" ds:itemID="{B237A261-D7C2-4252-9EFA-97D5909F9C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Drainage Strs</vt:lpstr>
      <vt:lpstr>'Drainage Strs'!Print_Area</vt:lpstr>
      <vt:lpstr>'Drainage Strs'!Print_Titles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Wachter</dc:creator>
  <cp:lastModifiedBy>Vaughn, Mike S (KYTC)</cp:lastModifiedBy>
  <cp:lastPrinted>2017-04-17T01:36:49Z</cp:lastPrinted>
  <dcterms:created xsi:type="dcterms:W3CDTF">2015-03-30T17:35:23Z</dcterms:created>
  <dcterms:modified xsi:type="dcterms:W3CDTF">2025-09-01T15:02:22Z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