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80" windowHeight="3285" activeTab="1"/>
  </bookViews>
  <sheets>
    <sheet name="Version 1.1" sheetId="1" r:id="rId1"/>
    <sheet name="example" sheetId="2" r:id="rId2"/>
    <sheet name="Sheet1" sheetId="3" r:id="rId3"/>
    <sheet name="Sheet2" sheetId="4" r:id="rId4"/>
    <sheet name="Sheet3" sheetId="5" r:id="rId5"/>
  </sheets>
  <definedNames>
    <definedName name="_xlnm.Print_Area" localSheetId="1">'example'!$A$2:$H$55</definedName>
    <definedName name="_xlnm.Print_Area" localSheetId="0">'Version 1.1'!$A$2:$H$55</definedName>
  </definedNames>
  <calcPr fullCalcOnLoad="1"/>
</workbook>
</file>

<file path=xl/sharedStrings.xml><?xml version="1.0" encoding="utf-8"?>
<sst xmlns="http://schemas.openxmlformats.org/spreadsheetml/2006/main" count="82" uniqueCount="40">
  <si>
    <t>Maturity Curve Development</t>
  </si>
  <si>
    <t>Date Curve Developed</t>
  </si>
  <si>
    <t>Project #</t>
  </si>
  <si>
    <t>Concrete Producer</t>
  </si>
  <si>
    <t>Class of Concrete</t>
  </si>
  <si>
    <t>trial #</t>
  </si>
  <si>
    <t>Required Strength</t>
  </si>
  <si>
    <t>Cylinder #</t>
  </si>
  <si>
    <t>Age</t>
  </si>
  <si>
    <t>Strength</t>
  </si>
  <si>
    <t>Maturity (TTF)</t>
  </si>
  <si>
    <t>Log of Maturity</t>
  </si>
  <si>
    <t>10% below curve</t>
  </si>
  <si>
    <t>log of 10% below curve</t>
  </si>
  <si>
    <t>air</t>
  </si>
  <si>
    <t>slump</t>
  </si>
  <si>
    <t>temp</t>
  </si>
  <si>
    <t>w/c</t>
  </si>
  <si>
    <t>TTF to Reach Required Strength</t>
  </si>
  <si>
    <t xml:space="preserve">slope </t>
  </si>
  <si>
    <t>y intercept</t>
  </si>
  <si>
    <t>Strength Estimation</t>
  </si>
  <si>
    <t>If Maturity =</t>
  </si>
  <si>
    <t>Concrete Strength =</t>
  </si>
  <si>
    <t>Verification</t>
  </si>
  <si>
    <t>date</t>
  </si>
  <si>
    <t>location</t>
  </si>
  <si>
    <t>age</t>
  </si>
  <si>
    <t>actual cylinder strength</t>
  </si>
  <si>
    <t>TTF</t>
  </si>
  <si>
    <t xml:space="preserve">expected cylinder strength from maturity curve </t>
  </si>
  <si>
    <t>deviation from maturity curve</t>
  </si>
  <si>
    <t>recommendation</t>
  </si>
  <si>
    <t>Remarks:</t>
  </si>
  <si>
    <t>01-0798</t>
  </si>
  <si>
    <t>imi at Jeff County Stone</t>
  </si>
  <si>
    <t>AA-hpc</t>
  </si>
  <si>
    <t>truck</t>
  </si>
  <si>
    <t>2nd truck on job</t>
  </si>
  <si>
    <t>85 hours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</si>
</sst>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0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d\-mmm\-yy"/>
    <numFmt numFmtId="174" formatCode="mm/dd/yyyy"/>
    <numFmt numFmtId="175" formatCode="0.0%"/>
    <numFmt numFmtId="176" formatCode="mmmm\ d\,\ yyyy"/>
  </numFmts>
  <fonts count="7">
    <font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173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2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6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5" fontId="2" fillId="2" borderId="0" xfId="0" applyNumberFormat="1" applyFont="1" applyFill="1" applyBorder="1" applyAlignment="1">
      <alignment horizontal="center"/>
    </xf>
    <xf numFmtId="175" fontId="2" fillId="0" borderId="6" xfId="0" applyNumberFormat="1" applyFont="1" applyFill="1" applyBorder="1" applyAlignment="1">
      <alignment horizontal="center"/>
    </xf>
    <xf numFmtId="12" fontId="2" fillId="2" borderId="0" xfId="0" applyNumberFormat="1" applyFont="1" applyFill="1" applyBorder="1" applyAlignment="1">
      <alignment horizontal="center"/>
    </xf>
    <xf numFmtId="13" fontId="2" fillId="2" borderId="0" xfId="0" applyNumberFormat="1" applyFont="1" applyFill="1" applyBorder="1" applyAlignment="1">
      <alignment horizontal="center"/>
    </xf>
    <xf numFmtId="12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5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1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175" fontId="2" fillId="0" borderId="0" xfId="19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vertical="center" wrapText="1"/>
    </xf>
    <xf numFmtId="175" fontId="2" fillId="3" borderId="1" xfId="19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Maturity Curve</a:t>
            </a:r>
          </a:p>
        </c:rich>
      </c:tx>
      <c:layout>
        <c:manualLayout>
          <c:xMode val="factor"/>
          <c:yMode val="factor"/>
          <c:x val="0.0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2725"/>
          <c:w val="0.921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v>log v str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strength v log of maturity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'Version 1.1'!$I$8:$I$12</c:f>
              <c:numCache>
                <c:ptCount val="5"/>
              </c:numCache>
            </c:numRef>
          </c:xVal>
          <c:yVal>
            <c:numRef>
              <c:f>'Version 1.1'!$D$8:$D$12</c:f>
              <c:numCache>
                <c:ptCount val="5"/>
              </c:numCache>
            </c:numRef>
          </c:yVal>
          <c:smooth val="0"/>
        </c:ser>
        <c:ser>
          <c:idx val="6"/>
          <c:order val="1"/>
          <c:tx>
            <c:strRef>
              <c:f>'Version 1.1'!$J$7</c:f>
              <c:strCache>
                <c:ptCount val="1"/>
                <c:pt idx="0">
                  <c:v>10% below curve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name>10% below maturity curve</c:nam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'Version 1.1'!$I$8:$I$12</c:f>
              <c:numCache>
                <c:ptCount val="5"/>
              </c:numCache>
            </c:numRef>
          </c:xVal>
          <c:yVal>
            <c:numRef>
              <c:f>'Version 1.1'!$J$8:$J$12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date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'Version 1.1'!$J$43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1.1'!$J$42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date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'Version 1.1'!$K$43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1.1'!$K$42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4"/>
          <c:tx>
            <c:v>date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'Version 1.1'!$L$43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'Version 1.1'!$L$42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378902"/>
        <c:axId val="13974663"/>
      </c:scatterChart>
      <c:valAx>
        <c:axId val="31378902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(Log TTF)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74663"/>
        <c:crosses val="autoZero"/>
        <c:crossBetween val="midCat"/>
        <c:dispUnits/>
      </c:valAx>
      <c:valAx>
        <c:axId val="1397466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Strength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7890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3"/>
          <c:y val="0.08725"/>
          <c:w val="0.3855"/>
          <c:h val="0.13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Maturity Curve</a:t>
            </a:r>
          </a:p>
        </c:rich>
      </c:tx>
      <c:layout>
        <c:manualLayout>
          <c:xMode val="factor"/>
          <c:yMode val="factor"/>
          <c:x val="0.008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2725"/>
          <c:w val="0.919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v>log v str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strength v log of maturity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example!$I$8:$I$12</c:f>
              <c:numCache>
                <c:ptCount val="5"/>
                <c:pt idx="0">
                  <c:v>2.787460474518415</c:v>
                </c:pt>
                <c:pt idx="1">
                  <c:v>3.1136091510730277</c:v>
                </c:pt>
                <c:pt idx="2">
                  <c:v>3.5289167002776547</c:v>
                </c:pt>
                <c:pt idx="3">
                  <c:v>3.6073477767684134</c:v>
                </c:pt>
                <c:pt idx="4">
                  <c:v>3.673665876245702</c:v>
                </c:pt>
              </c:numCache>
            </c:numRef>
          </c:xVal>
          <c:yVal>
            <c:numRef>
              <c:f>example!$D$8:$D$12</c:f>
              <c:numCache>
                <c:ptCount val="5"/>
                <c:pt idx="0">
                  <c:v>1065</c:v>
                </c:pt>
                <c:pt idx="1">
                  <c:v>2895</c:v>
                </c:pt>
                <c:pt idx="2">
                  <c:v>4375</c:v>
                </c:pt>
                <c:pt idx="3">
                  <c:v>4645</c:v>
                </c:pt>
                <c:pt idx="4">
                  <c:v>4700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example!$J$7</c:f>
              <c:strCache>
                <c:ptCount val="1"/>
                <c:pt idx="0">
                  <c:v>10% below curve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trendline>
            <c:name>10% below maturity curve</c:nam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example!$I$8:$I$12</c:f>
              <c:numCache>
                <c:ptCount val="5"/>
                <c:pt idx="0">
                  <c:v>2.787460474518415</c:v>
                </c:pt>
                <c:pt idx="1">
                  <c:v>3.1136091510730277</c:v>
                </c:pt>
                <c:pt idx="2">
                  <c:v>3.5289167002776547</c:v>
                </c:pt>
                <c:pt idx="3">
                  <c:v>3.6073477767684134</c:v>
                </c:pt>
                <c:pt idx="4">
                  <c:v>3.673665876245702</c:v>
                </c:pt>
              </c:numCache>
            </c:numRef>
          </c:xVal>
          <c:yVal>
            <c:numRef>
              <c:f>example!$J$8:$J$12</c:f>
              <c:numCache>
                <c:ptCount val="5"/>
                <c:pt idx="0">
                  <c:v>958.5</c:v>
                </c:pt>
                <c:pt idx="1">
                  <c:v>2605.5</c:v>
                </c:pt>
                <c:pt idx="2">
                  <c:v>3937.5</c:v>
                </c:pt>
                <c:pt idx="3">
                  <c:v>4180.5</c:v>
                </c:pt>
                <c:pt idx="4">
                  <c:v>4230</c:v>
                </c:pt>
              </c:numCache>
            </c:numRef>
          </c:yVal>
          <c:smooth val="0"/>
        </c:ser>
        <c:ser>
          <c:idx val="1"/>
          <c:order val="2"/>
          <c:tx>
            <c:v>date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example!$J$43</c:f>
              <c:numCache>
                <c:ptCount val="1"/>
                <c:pt idx="0">
                  <c:v>3.4942937686653326</c:v>
                </c:pt>
              </c:numCache>
            </c:numRef>
          </c:xVal>
          <c:yVal>
            <c:numRef>
              <c:f>example!$J$42</c:f>
              <c:numCache>
                <c:ptCount val="1"/>
                <c:pt idx="0">
                  <c:v>4988</c:v>
                </c:pt>
              </c:numCache>
            </c:numRef>
          </c:yVal>
          <c:smooth val="0"/>
        </c:ser>
        <c:ser>
          <c:idx val="4"/>
          <c:order val="3"/>
          <c:tx>
            <c:v>date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example!$K$43</c:f>
              <c:numCache>
                <c:ptCount val="1"/>
                <c:pt idx="0">
                  <c:v>3.428944290035574</c:v>
                </c:pt>
              </c:numCache>
            </c:numRef>
          </c:xVal>
          <c:yVal>
            <c:numRef>
              <c:f>example!$K$42</c:f>
              <c:numCache>
                <c:ptCount val="1"/>
                <c:pt idx="0">
                  <c:v>4968</c:v>
                </c:pt>
              </c:numCache>
            </c:numRef>
          </c:yVal>
          <c:smooth val="0"/>
        </c:ser>
        <c:ser>
          <c:idx val="7"/>
          <c:order val="4"/>
          <c:tx>
            <c:v>date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example!$L$43</c:f>
              <c:numCache>
                <c:ptCount val="1"/>
                <c:pt idx="0">
                  <c:v>3.455910240382743</c:v>
                </c:pt>
              </c:numCache>
            </c:numRef>
          </c:xVal>
          <c:yVal>
            <c:numRef>
              <c:f>example!$L$42</c:f>
              <c:numCache>
                <c:ptCount val="1"/>
                <c:pt idx="0">
                  <c:v>4700</c:v>
                </c:pt>
              </c:numCache>
            </c:numRef>
          </c:yVal>
          <c:smooth val="0"/>
        </c:ser>
        <c:axId val="58663104"/>
        <c:axId val="58205889"/>
      </c:scatterChart>
      <c:valAx>
        <c:axId val="58663104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(Log TTF)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crossBetween val="midCat"/>
        <c:dispUnits/>
      </c:valAx>
      <c:valAx>
        <c:axId val="5820588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Strength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6310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025"/>
          <c:y val="0.08725"/>
          <c:w val="0.39375"/>
          <c:h val="0.13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5</xdr:col>
      <xdr:colOff>504825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3181350"/>
        <a:ext cx="5019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8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439275"/>
          <a:ext cx="71342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5</xdr:col>
      <xdr:colOff>504825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3181350"/>
        <a:ext cx="4924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8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439275"/>
          <a:ext cx="70485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1" max="1" width="6.28125" style="37" customWidth="1"/>
    <col min="2" max="2" width="16.00390625" style="37" customWidth="1"/>
    <col min="3" max="5" width="16.7109375" style="3" customWidth="1"/>
    <col min="6" max="6" width="10.7109375" style="2" customWidth="1"/>
    <col min="7" max="7" width="16.7109375" style="2" customWidth="1"/>
    <col min="8" max="8" width="7.7109375" style="2" customWidth="1"/>
    <col min="9" max="9" width="16.57421875" style="2" bestFit="1" customWidth="1"/>
    <col min="10" max="10" width="17.140625" style="3" bestFit="1" customWidth="1"/>
    <col min="11" max="11" width="23.00390625" style="3" bestFit="1" customWidth="1"/>
    <col min="12" max="12" width="11.28125" style="2" bestFit="1" customWidth="1"/>
    <col min="13" max="16384" width="9.140625" style="2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ht="13.5">
      <c r="A3" s="7" t="s">
        <v>1</v>
      </c>
      <c r="B3" s="8"/>
      <c r="C3" s="9"/>
      <c r="D3" s="9"/>
      <c r="E3" s="10" t="s">
        <v>2</v>
      </c>
      <c r="F3" s="11"/>
      <c r="G3" s="11"/>
      <c r="H3" s="12"/>
    </row>
    <row r="4" spans="1:8" ht="27" customHeight="1">
      <c r="A4" s="7" t="s">
        <v>3</v>
      </c>
      <c r="B4" s="8"/>
      <c r="C4" s="13"/>
      <c r="D4" s="13"/>
      <c r="E4" s="10" t="s">
        <v>4</v>
      </c>
      <c r="F4" s="14"/>
      <c r="G4" s="14"/>
      <c r="H4" s="12"/>
    </row>
    <row r="5" spans="1:8" ht="13.5">
      <c r="A5" s="15"/>
      <c r="B5" s="16" t="s">
        <v>5</v>
      </c>
      <c r="C5" s="17"/>
      <c r="D5" s="17"/>
      <c r="E5" s="10" t="s">
        <v>6</v>
      </c>
      <c r="F5" s="18"/>
      <c r="G5" s="18"/>
      <c r="H5" s="12"/>
    </row>
    <row r="6" spans="1:9" ht="13.5">
      <c r="A6" s="15"/>
      <c r="B6" s="19"/>
      <c r="C6" s="19"/>
      <c r="D6" s="19"/>
      <c r="E6" s="20"/>
      <c r="F6" s="20"/>
      <c r="G6" s="21"/>
      <c r="H6" s="12"/>
      <c r="I6" s="21"/>
    </row>
    <row r="7" spans="1:11" s="26" customFormat="1" ht="12.75" customHeight="1">
      <c r="A7" s="22"/>
      <c r="B7" s="23" t="s">
        <v>7</v>
      </c>
      <c r="C7" s="23" t="s">
        <v>8</v>
      </c>
      <c r="D7" s="23" t="s">
        <v>9</v>
      </c>
      <c r="E7" s="23" t="s">
        <v>10</v>
      </c>
      <c r="F7" s="24"/>
      <c r="G7" s="24"/>
      <c r="H7" s="25"/>
      <c r="I7" s="24" t="s">
        <v>11</v>
      </c>
      <c r="J7" s="26" t="s">
        <v>12</v>
      </c>
      <c r="K7" s="26" t="s">
        <v>13</v>
      </c>
    </row>
    <row r="8" spans="1:11" ht="13.5">
      <c r="A8" s="27"/>
      <c r="B8" s="28">
        <v>1</v>
      </c>
      <c r="C8" s="29"/>
      <c r="D8" s="30"/>
      <c r="E8" s="30"/>
      <c r="F8" s="21"/>
      <c r="G8" s="21"/>
      <c r="H8" s="12"/>
      <c r="I8" s="21">
        <f>IF(E8="","",LOG10(E8))</f>
      </c>
      <c r="J8" s="31">
        <f>D8*0.9</f>
        <v>0</v>
      </c>
      <c r="K8" s="3" t="e">
        <f>LOG10(J8)</f>
        <v>#NUM!</v>
      </c>
    </row>
    <row r="9" spans="1:11" ht="13.5">
      <c r="A9" s="27"/>
      <c r="B9" s="28">
        <v>2</v>
      </c>
      <c r="C9" s="29"/>
      <c r="D9" s="30"/>
      <c r="E9" s="30"/>
      <c r="F9" s="10" t="s">
        <v>14</v>
      </c>
      <c r="G9" s="32"/>
      <c r="H9" s="12"/>
      <c r="I9" s="21">
        <f>IF(E9="","",LOG10(E9))</f>
      </c>
      <c r="J9" s="31">
        <f>D9*0.9</f>
        <v>0</v>
      </c>
      <c r="K9" s="3" t="e">
        <f>LOG10(J9)</f>
        <v>#NUM!</v>
      </c>
    </row>
    <row r="10" spans="1:11" ht="13.5">
      <c r="A10" s="27"/>
      <c r="B10" s="28">
        <v>3</v>
      </c>
      <c r="C10" s="29"/>
      <c r="D10" s="30"/>
      <c r="E10" s="30"/>
      <c r="F10" s="10" t="s">
        <v>15</v>
      </c>
      <c r="G10" s="33"/>
      <c r="H10" s="12"/>
      <c r="I10" s="21">
        <f>IF(E10="","",LOG10(E10))</f>
      </c>
      <c r="J10" s="31">
        <f>D10*0.9</f>
        <v>0</v>
      </c>
      <c r="K10" s="3" t="e">
        <f>LOG10(J10)</f>
        <v>#NUM!</v>
      </c>
    </row>
    <row r="11" spans="1:11" ht="13.5">
      <c r="A11" s="27"/>
      <c r="B11" s="28">
        <v>4</v>
      </c>
      <c r="C11" s="29"/>
      <c r="D11" s="30"/>
      <c r="E11" s="30"/>
      <c r="F11" s="10" t="s">
        <v>16</v>
      </c>
      <c r="G11" s="34"/>
      <c r="H11" s="12"/>
      <c r="I11" s="21">
        <f>IF(E11="","",LOG10(E11))</f>
      </c>
      <c r="J11" s="31">
        <f>D11*0.9</f>
        <v>0</v>
      </c>
      <c r="K11" s="3" t="e">
        <f>LOG10(J11)</f>
        <v>#NUM!</v>
      </c>
    </row>
    <row r="12" spans="1:11" ht="13.5">
      <c r="A12" s="27"/>
      <c r="B12" s="28">
        <v>5</v>
      </c>
      <c r="C12" s="29"/>
      <c r="D12" s="30"/>
      <c r="E12" s="30"/>
      <c r="F12" s="10" t="s">
        <v>17</v>
      </c>
      <c r="G12" s="34"/>
      <c r="H12" s="12"/>
      <c r="I12" s="21">
        <f>IF(E12="","",LOG10(E12))</f>
      </c>
      <c r="J12" s="31">
        <f>D12*0.9</f>
        <v>0</v>
      </c>
      <c r="K12" s="3" t="e">
        <f>LOG10(J12)</f>
        <v>#NUM!</v>
      </c>
    </row>
    <row r="13" spans="1:8" ht="13.5">
      <c r="A13" s="27"/>
      <c r="B13" s="21"/>
      <c r="C13" s="21"/>
      <c r="D13" s="21"/>
      <c r="E13" s="21"/>
      <c r="F13" s="21"/>
      <c r="G13" s="21"/>
      <c r="H13" s="12"/>
    </row>
    <row r="14" spans="1:8" ht="13.5">
      <c r="A14" s="27"/>
      <c r="B14" s="10"/>
      <c r="C14" s="21"/>
      <c r="D14" s="21"/>
      <c r="E14" s="21"/>
      <c r="F14" s="21"/>
      <c r="G14" s="21"/>
      <c r="H14" s="12"/>
    </row>
    <row r="15" spans="1:9" ht="14.25" thickBot="1">
      <c r="A15" s="27"/>
      <c r="B15" s="10"/>
      <c r="C15" s="10" t="s">
        <v>18</v>
      </c>
      <c r="D15" s="35" t="e">
        <f>POWER(10,I15)</f>
        <v>#DIV/0!</v>
      </c>
      <c r="E15" s="21"/>
      <c r="F15" s="21"/>
      <c r="G15" s="21"/>
      <c r="H15" s="12"/>
      <c r="I15" s="2" t="e">
        <f>FORECAST(F5,I8:I12,D8:D12)</f>
        <v>#DIV/0!</v>
      </c>
    </row>
    <row r="16" spans="1:8" ht="13.5">
      <c r="A16" s="27"/>
      <c r="B16" s="10"/>
      <c r="C16" s="20"/>
      <c r="D16" s="20"/>
      <c r="E16" s="20"/>
      <c r="F16" s="21"/>
      <c r="G16" s="21"/>
      <c r="H16" s="12"/>
    </row>
    <row r="17" spans="1:8" ht="13.5">
      <c r="A17" s="27"/>
      <c r="B17" s="10"/>
      <c r="C17" s="20"/>
      <c r="D17" s="20"/>
      <c r="E17" s="20"/>
      <c r="F17" s="21"/>
      <c r="G17" s="21"/>
      <c r="H17" s="12"/>
    </row>
    <row r="18" spans="1:8" ht="13.5">
      <c r="A18" s="27"/>
      <c r="B18" s="10"/>
      <c r="C18" s="20"/>
      <c r="D18" s="20"/>
      <c r="E18" s="20"/>
      <c r="F18" s="21"/>
      <c r="H18" s="12"/>
    </row>
    <row r="19" spans="1:10" ht="13.5">
      <c r="A19" s="27"/>
      <c r="B19" s="10"/>
      <c r="C19" s="20"/>
      <c r="D19" s="20"/>
      <c r="E19" s="20"/>
      <c r="H19" s="12"/>
      <c r="I19" s="36" t="s">
        <v>19</v>
      </c>
      <c r="J19" s="36" t="s">
        <v>20</v>
      </c>
    </row>
    <row r="20" spans="1:10" ht="13.5">
      <c r="A20" s="27"/>
      <c r="B20" s="10"/>
      <c r="C20" s="20"/>
      <c r="D20" s="20"/>
      <c r="E20" s="20"/>
      <c r="H20" s="12"/>
      <c r="I20" s="3" t="e">
        <f>SLOPE(D8:D12,I8:I12)</f>
        <v>#DIV/0!</v>
      </c>
      <c r="J20" s="3" t="e">
        <f>INTERCEPT(D8:D12,I8:I12)</f>
        <v>#DIV/0!</v>
      </c>
    </row>
    <row r="21" spans="1:9" ht="13.5">
      <c r="A21" s="27"/>
      <c r="B21" s="10"/>
      <c r="C21" s="20"/>
      <c r="D21" s="20"/>
      <c r="E21" s="20"/>
      <c r="H21" s="12"/>
      <c r="I21" s="37"/>
    </row>
    <row r="22" spans="1:8" ht="18" customHeight="1">
      <c r="A22" s="27"/>
      <c r="B22" s="10"/>
      <c r="C22" s="20"/>
      <c r="D22" s="20"/>
      <c r="E22" s="20"/>
      <c r="G22" s="38" t="s">
        <v>21</v>
      </c>
      <c r="H22" s="39"/>
    </row>
    <row r="23" spans="1:9" ht="13.5">
      <c r="A23" s="27"/>
      <c r="B23" s="10"/>
      <c r="C23" s="20"/>
      <c r="D23" s="20"/>
      <c r="E23" s="20"/>
      <c r="F23" s="21"/>
      <c r="G23" s="40" t="s">
        <v>22</v>
      </c>
      <c r="H23" s="41"/>
      <c r="I23" s="2" t="e">
        <f>LOG10(H23)</f>
        <v>#NUM!</v>
      </c>
    </row>
    <row r="24" spans="1:8" ht="13.5">
      <c r="A24" s="27"/>
      <c r="B24" s="10"/>
      <c r="C24" s="20"/>
      <c r="D24" s="20"/>
      <c r="E24" s="20"/>
      <c r="F24" s="21"/>
      <c r="G24" s="42" t="s">
        <v>23</v>
      </c>
      <c r="H24" s="43" t="e">
        <f>I20*I23+J20</f>
        <v>#DIV/0!</v>
      </c>
    </row>
    <row r="25" spans="1:8" ht="13.5">
      <c r="A25" s="27"/>
      <c r="B25" s="10"/>
      <c r="C25" s="20"/>
      <c r="D25" s="20"/>
      <c r="E25" s="20"/>
      <c r="F25" s="21"/>
      <c r="G25" s="21"/>
      <c r="H25" s="12"/>
    </row>
    <row r="26" spans="1:8" ht="13.5">
      <c r="A26" s="27"/>
      <c r="B26" s="10"/>
      <c r="C26" s="20"/>
      <c r="D26" s="20"/>
      <c r="E26" s="20"/>
      <c r="F26" s="21"/>
      <c r="G26" s="21"/>
      <c r="H26" s="12"/>
    </row>
    <row r="27" spans="1:8" ht="13.5">
      <c r="A27" s="27"/>
      <c r="B27" s="10"/>
      <c r="C27" s="20"/>
      <c r="D27" s="20"/>
      <c r="E27" s="20"/>
      <c r="F27" s="21"/>
      <c r="G27" s="21"/>
      <c r="H27" s="12"/>
    </row>
    <row r="28" spans="1:8" ht="13.5">
      <c r="A28" s="27"/>
      <c r="B28" s="10"/>
      <c r="C28" s="20"/>
      <c r="D28" s="20"/>
      <c r="E28" s="20"/>
      <c r="F28" s="21"/>
      <c r="G28" s="21"/>
      <c r="H28" s="12"/>
    </row>
    <row r="29" spans="1:8" ht="13.5">
      <c r="A29" s="27"/>
      <c r="B29" s="10"/>
      <c r="C29" s="20"/>
      <c r="D29" s="20"/>
      <c r="E29" s="20"/>
      <c r="F29" s="21"/>
      <c r="G29" s="21"/>
      <c r="H29" s="12"/>
    </row>
    <row r="30" spans="1:8" ht="13.5">
      <c r="A30" s="27"/>
      <c r="B30" s="10"/>
      <c r="C30" s="20"/>
      <c r="D30" s="20"/>
      <c r="E30" s="20"/>
      <c r="F30" s="21"/>
      <c r="G30" s="21"/>
      <c r="H30" s="12"/>
    </row>
    <row r="31" spans="1:8" ht="13.5">
      <c r="A31" s="27"/>
      <c r="B31" s="10"/>
      <c r="C31" s="20"/>
      <c r="D31" s="20"/>
      <c r="E31" s="20"/>
      <c r="F31" s="21"/>
      <c r="G31" s="21"/>
      <c r="H31" s="12"/>
    </row>
    <row r="32" spans="1:8" ht="12.75" customHeight="1">
      <c r="A32" s="44"/>
      <c r="B32" s="45"/>
      <c r="C32" s="36"/>
      <c r="D32" s="36"/>
      <c r="E32" s="36"/>
      <c r="F32" s="46"/>
      <c r="G32" s="46"/>
      <c r="H32" s="47"/>
    </row>
    <row r="33" spans="8:9" ht="13.5">
      <c r="H33" s="48"/>
      <c r="I33" s="48"/>
    </row>
    <row r="34" spans="1:9" ht="27" customHeight="1">
      <c r="A34" s="4" t="s">
        <v>24</v>
      </c>
      <c r="B34" s="5"/>
      <c r="C34" s="5"/>
      <c r="D34" s="5"/>
      <c r="E34" s="5"/>
      <c r="F34" s="5"/>
      <c r="G34" s="5"/>
      <c r="H34" s="6"/>
      <c r="I34" s="48"/>
    </row>
    <row r="35" spans="1:12" ht="13.5">
      <c r="A35" s="49"/>
      <c r="B35" s="50" t="s">
        <v>25</v>
      </c>
      <c r="C35" s="51"/>
      <c r="D35" s="52"/>
      <c r="E35" s="51"/>
      <c r="F35" s="53"/>
      <c r="G35" s="51"/>
      <c r="H35" s="54"/>
      <c r="J35" s="55">
        <f>C35</f>
        <v>0</v>
      </c>
      <c r="K35" s="56">
        <f>E35</f>
        <v>0</v>
      </c>
      <c r="L35" s="55">
        <f>G35</f>
        <v>0</v>
      </c>
    </row>
    <row r="36" spans="1:9" ht="13.5">
      <c r="A36" s="49"/>
      <c r="B36" s="50" t="s">
        <v>26</v>
      </c>
      <c r="C36" s="57"/>
      <c r="D36" s="52"/>
      <c r="E36" s="57"/>
      <c r="F36" s="50"/>
      <c r="G36" s="57"/>
      <c r="H36" s="58"/>
      <c r="I36" s="48"/>
    </row>
    <row r="37" spans="1:9" ht="13.5">
      <c r="A37" s="49"/>
      <c r="B37" s="50" t="s">
        <v>14</v>
      </c>
      <c r="C37" s="59"/>
      <c r="D37" s="52"/>
      <c r="E37" s="59"/>
      <c r="F37" s="53"/>
      <c r="G37" s="59"/>
      <c r="H37" s="60"/>
      <c r="I37" s="48"/>
    </row>
    <row r="38" spans="1:9" ht="13.5">
      <c r="A38" s="49"/>
      <c r="B38" s="50" t="s">
        <v>15</v>
      </c>
      <c r="C38" s="61"/>
      <c r="D38" s="52"/>
      <c r="E38" s="62"/>
      <c r="F38" s="53"/>
      <c r="G38" s="61"/>
      <c r="H38" s="63"/>
      <c r="I38" s="48"/>
    </row>
    <row r="39" spans="1:9" ht="13.5">
      <c r="A39" s="49"/>
      <c r="B39" s="50" t="s">
        <v>16</v>
      </c>
      <c r="C39" s="57"/>
      <c r="D39" s="52"/>
      <c r="E39" s="57"/>
      <c r="F39" s="53"/>
      <c r="G39" s="57"/>
      <c r="H39" s="58"/>
      <c r="I39" s="48"/>
    </row>
    <row r="40" spans="1:9" ht="13.5">
      <c r="A40" s="49"/>
      <c r="B40" s="50" t="s">
        <v>17</v>
      </c>
      <c r="C40" s="57"/>
      <c r="D40" s="64"/>
      <c r="E40" s="57"/>
      <c r="F40" s="53"/>
      <c r="G40" s="57"/>
      <c r="H40" s="58"/>
      <c r="I40" s="48"/>
    </row>
    <row r="41" spans="1:9" ht="13.5">
      <c r="A41" s="49"/>
      <c r="B41" s="50" t="s">
        <v>27</v>
      </c>
      <c r="C41" s="57"/>
      <c r="D41" s="52"/>
      <c r="E41" s="57"/>
      <c r="F41" s="50"/>
      <c r="G41" s="57"/>
      <c r="H41" s="58"/>
      <c r="I41" s="48"/>
    </row>
    <row r="42" spans="1:12" ht="13.5">
      <c r="A42" s="49"/>
      <c r="B42" s="50" t="s">
        <v>28</v>
      </c>
      <c r="C42" s="65"/>
      <c r="D42" s="52"/>
      <c r="E42" s="65"/>
      <c r="F42" s="50"/>
      <c r="G42" s="65"/>
      <c r="H42" s="58"/>
      <c r="I42" s="48"/>
      <c r="J42" s="3">
        <f>C42</f>
        <v>0</v>
      </c>
      <c r="K42" s="3">
        <f>E42</f>
        <v>0</v>
      </c>
      <c r="L42" s="2">
        <f>G42</f>
        <v>0</v>
      </c>
    </row>
    <row r="43" spans="1:12" ht="13.5">
      <c r="A43" s="49"/>
      <c r="B43" s="50" t="s">
        <v>29</v>
      </c>
      <c r="C43" s="65"/>
      <c r="D43" s="52"/>
      <c r="E43" s="65"/>
      <c r="F43" s="50"/>
      <c r="G43" s="65"/>
      <c r="H43" s="58"/>
      <c r="I43" s="48"/>
      <c r="J43" s="3" t="e">
        <f>LOG10(C43)</f>
        <v>#NUM!</v>
      </c>
      <c r="K43" s="66" t="e">
        <f>LOG10(E43)</f>
        <v>#NUM!</v>
      </c>
      <c r="L43" s="2" t="e">
        <f>LOG10(G43)</f>
        <v>#NUM!</v>
      </c>
    </row>
    <row r="44" spans="1:11" ht="29.25" customHeight="1">
      <c r="A44" s="67" t="s">
        <v>30</v>
      </c>
      <c r="B44" s="68"/>
      <c r="C44" s="69" t="e">
        <f>I20*J43+J20</f>
        <v>#DIV/0!</v>
      </c>
      <c r="D44" s="70"/>
      <c r="E44" s="69" t="e">
        <f>I20*K43+J20</f>
        <v>#DIV/0!</v>
      </c>
      <c r="F44" s="71"/>
      <c r="G44" s="69" t="e">
        <f>I20*L43+J20</f>
        <v>#DIV/0!</v>
      </c>
      <c r="H44" s="72"/>
      <c r="I44" s="48"/>
      <c r="K44" s="66"/>
    </row>
    <row r="45" spans="1:11" ht="29.25" customHeight="1">
      <c r="A45" s="73"/>
      <c r="B45" s="74" t="s">
        <v>31</v>
      </c>
      <c r="C45" s="75" t="e">
        <f>IF(C44&lt;C42,(C42-C44)/C44,(C42-C44)/C44)</f>
        <v>#DIV/0!</v>
      </c>
      <c r="D45" s="20"/>
      <c r="E45" s="75" t="e">
        <f>IF(E44&lt;E42,(E42-E44)/E44,(E42-E44)/E44)</f>
        <v>#DIV/0!</v>
      </c>
      <c r="F45" s="50"/>
      <c r="G45" s="75" t="e">
        <f>IF(G44&lt;G42,(G42-G44)/G44,(G42-G44)/G44)</f>
        <v>#DIV/0!</v>
      </c>
      <c r="H45" s="58"/>
      <c r="I45" s="48"/>
      <c r="K45" s="66"/>
    </row>
    <row r="46" spans="1:11" ht="29.25" customHeight="1">
      <c r="A46" s="76"/>
      <c r="B46" s="77" t="s">
        <v>32</v>
      </c>
      <c r="C46" s="78" t="e">
        <f>IF(C45&gt;0,"strength is greater than expected","evaluate results")</f>
        <v>#DIV/0!</v>
      </c>
      <c r="D46" s="79"/>
      <c r="E46" s="78" t="e">
        <f>IF(E45&gt;0,"strength is greater than expected","evaluate results")</f>
        <v>#DIV/0!</v>
      </c>
      <c r="F46" s="80"/>
      <c r="G46" s="78" t="e">
        <f>IF(G45&gt;0,"strength is greater than expected","evaluate results")</f>
        <v>#DIV/0!</v>
      </c>
      <c r="H46" s="81"/>
      <c r="I46" s="48"/>
      <c r="K46" s="66"/>
    </row>
    <row r="47" spans="1:9" ht="15">
      <c r="A47" s="82" t="s">
        <v>33</v>
      </c>
      <c r="B47" s="82"/>
      <c r="C47" s="20"/>
      <c r="D47" s="20"/>
      <c r="E47" s="20"/>
      <c r="F47" s="21"/>
      <c r="G47" s="21"/>
      <c r="H47" s="53"/>
      <c r="I47" s="48"/>
    </row>
    <row r="48" spans="8:9" ht="13.5">
      <c r="H48" s="48"/>
      <c r="I48" s="48"/>
    </row>
    <row r="49" spans="8:9" ht="13.5">
      <c r="H49" s="48"/>
      <c r="I49" s="48"/>
    </row>
    <row r="50" spans="8:9" ht="13.5">
      <c r="H50" s="48"/>
      <c r="I50" s="48"/>
    </row>
    <row r="51" spans="8:9" ht="13.5">
      <c r="H51" s="48"/>
      <c r="I51" s="48"/>
    </row>
    <row r="52" spans="8:9" ht="13.5">
      <c r="H52" s="48"/>
      <c r="I52" s="48"/>
    </row>
  </sheetData>
  <mergeCells count="14">
    <mergeCell ref="A47:B47"/>
    <mergeCell ref="A3:B3"/>
    <mergeCell ref="A4:B4"/>
    <mergeCell ref="F3:G3"/>
    <mergeCell ref="C3:D3"/>
    <mergeCell ref="C4:D4"/>
    <mergeCell ref="C5:D5"/>
    <mergeCell ref="F4:G4"/>
    <mergeCell ref="F5:G5"/>
    <mergeCell ref="A44:B44"/>
    <mergeCell ref="A34:H34"/>
    <mergeCell ref="A1:H1"/>
    <mergeCell ref="A2:H2"/>
    <mergeCell ref="G22:H22"/>
  </mergeCells>
  <printOptions horizontalCentered="1"/>
  <pageMargins left="0.5" right="0.5" top="0.81" bottom="0.75" header="0.5" footer="0.5"/>
  <pageSetup fitToHeight="1" fitToWidth="1" horizontalDpi="600" verticalDpi="600" orientation="portrait" scale="85" r:id="rId2"/>
  <headerFooter alignWithMargins="0">
    <oddHeader>&amp;C&amp;"Arial,Bold"&amp;12Concrete Strength by the Maturity Method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6.28125" style="37" customWidth="1"/>
    <col min="2" max="2" width="16.00390625" style="37" customWidth="1"/>
    <col min="3" max="3" width="19.00390625" style="3" customWidth="1"/>
    <col min="4" max="4" width="10.7109375" style="3" customWidth="1"/>
    <col min="5" max="5" width="19.00390625" style="3" customWidth="1"/>
    <col min="6" max="6" width="10.7109375" style="2" customWidth="1"/>
    <col min="7" max="7" width="19.00390625" style="2" customWidth="1"/>
    <col min="8" max="8" width="5.57421875" style="2" customWidth="1"/>
    <col min="9" max="9" width="16.57421875" style="2" bestFit="1" customWidth="1"/>
    <col min="10" max="10" width="17.140625" style="3" bestFit="1" customWidth="1"/>
    <col min="11" max="11" width="23.00390625" style="3" bestFit="1" customWidth="1"/>
    <col min="12" max="12" width="11.28125" style="2" bestFit="1" customWidth="1"/>
    <col min="13" max="16384" width="9.140625" style="2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ht="13.5">
      <c r="A3" s="7" t="s">
        <v>1</v>
      </c>
      <c r="B3" s="8"/>
      <c r="C3" s="9">
        <v>37342</v>
      </c>
      <c r="D3" s="9"/>
      <c r="E3" s="10" t="s">
        <v>2</v>
      </c>
      <c r="F3" s="11" t="s">
        <v>34</v>
      </c>
      <c r="G3" s="11"/>
      <c r="H3" s="12"/>
    </row>
    <row r="4" spans="1:8" ht="27" customHeight="1">
      <c r="A4" s="7" t="s">
        <v>3</v>
      </c>
      <c r="B4" s="8"/>
      <c r="C4" s="13" t="s">
        <v>35</v>
      </c>
      <c r="D4" s="13"/>
      <c r="E4" s="10" t="s">
        <v>4</v>
      </c>
      <c r="F4" s="14" t="s">
        <v>36</v>
      </c>
      <c r="G4" s="14"/>
      <c r="H4" s="12"/>
    </row>
    <row r="5" spans="1:8" ht="13.5">
      <c r="A5" s="15"/>
      <c r="B5" s="16" t="s">
        <v>5</v>
      </c>
      <c r="C5" s="17" t="s">
        <v>37</v>
      </c>
      <c r="D5" s="17"/>
      <c r="E5" s="10" t="s">
        <v>6</v>
      </c>
      <c r="F5" s="18">
        <v>4000</v>
      </c>
      <c r="G5" s="18"/>
      <c r="H5" s="12"/>
    </row>
    <row r="6" spans="1:9" ht="13.5">
      <c r="A6" s="15"/>
      <c r="B6" s="19"/>
      <c r="C6" s="19"/>
      <c r="D6" s="19"/>
      <c r="E6" s="20"/>
      <c r="F6" s="20"/>
      <c r="G6" s="21"/>
      <c r="H6" s="12"/>
      <c r="I6" s="21"/>
    </row>
    <row r="7" spans="1:11" s="26" customFormat="1" ht="12.75" customHeight="1">
      <c r="A7" s="22"/>
      <c r="B7" s="23" t="s">
        <v>7</v>
      </c>
      <c r="C7" s="23" t="s">
        <v>8</v>
      </c>
      <c r="D7" s="23" t="s">
        <v>9</v>
      </c>
      <c r="E7" s="23" t="s">
        <v>10</v>
      </c>
      <c r="F7" s="24"/>
      <c r="G7" s="24"/>
      <c r="H7" s="25"/>
      <c r="I7" s="24" t="s">
        <v>11</v>
      </c>
      <c r="J7" s="26" t="s">
        <v>12</v>
      </c>
      <c r="K7" s="26" t="s">
        <v>13</v>
      </c>
    </row>
    <row r="8" spans="1:11" ht="13.5">
      <c r="A8" s="27"/>
      <c r="B8" s="28">
        <v>1</v>
      </c>
      <c r="C8" s="29">
        <v>24</v>
      </c>
      <c r="D8" s="29">
        <v>1065</v>
      </c>
      <c r="E8" s="30">
        <v>613</v>
      </c>
      <c r="F8" s="21"/>
      <c r="G8" s="21"/>
      <c r="H8" s="12"/>
      <c r="I8" s="21">
        <f>LOG10(E8)</f>
        <v>2.787460474518415</v>
      </c>
      <c r="J8" s="3">
        <f>D8*0.9</f>
        <v>958.5</v>
      </c>
      <c r="K8" s="3">
        <f>LOG10(J8)</f>
        <v>2.9815921172140816</v>
      </c>
    </row>
    <row r="9" spans="1:11" ht="13.5">
      <c r="A9" s="27"/>
      <c r="B9" s="28">
        <v>2</v>
      </c>
      <c r="C9" s="29">
        <v>47</v>
      </c>
      <c r="D9" s="29">
        <v>2895</v>
      </c>
      <c r="E9" s="30">
        <v>1299</v>
      </c>
      <c r="F9" s="10" t="s">
        <v>14</v>
      </c>
      <c r="G9" s="32">
        <v>0.065</v>
      </c>
      <c r="H9" s="12"/>
      <c r="I9" s="21">
        <f>LOG10(E9)</f>
        <v>3.1136091510730277</v>
      </c>
      <c r="J9" s="3">
        <f>D9*0.9</f>
        <v>2605.5</v>
      </c>
      <c r="K9" s="3">
        <f>LOG10(J9)</f>
        <v>3.41589107750278</v>
      </c>
    </row>
    <row r="10" spans="1:11" ht="13.5">
      <c r="A10" s="27"/>
      <c r="B10" s="28">
        <v>3</v>
      </c>
      <c r="C10" s="29">
        <v>120</v>
      </c>
      <c r="D10" s="29">
        <v>4375</v>
      </c>
      <c r="E10" s="30">
        <v>3380</v>
      </c>
      <c r="F10" s="10" t="s">
        <v>15</v>
      </c>
      <c r="G10" s="33">
        <v>7</v>
      </c>
      <c r="H10" s="12"/>
      <c r="I10" s="83">
        <f>LOG10(E10)</f>
        <v>3.5289167002776547</v>
      </c>
      <c r="J10" s="3">
        <f>D10*0.9</f>
        <v>3937.5</v>
      </c>
      <c r="K10" s="3">
        <f>LOG10(J10)</f>
        <v>3.595220566797657</v>
      </c>
    </row>
    <row r="11" spans="1:11" ht="13.5">
      <c r="A11" s="27"/>
      <c r="B11" s="28">
        <v>4</v>
      </c>
      <c r="C11" s="29">
        <v>144</v>
      </c>
      <c r="D11" s="30">
        <v>4645</v>
      </c>
      <c r="E11" s="30">
        <v>4049</v>
      </c>
      <c r="F11" s="10" t="s">
        <v>16</v>
      </c>
      <c r="G11" s="34">
        <v>65</v>
      </c>
      <c r="H11" s="12"/>
      <c r="I11" s="21">
        <f>LOG10(E11)</f>
        <v>3.6073477767684134</v>
      </c>
      <c r="J11" s="3">
        <f>D11*0.9</f>
        <v>4180.5</v>
      </c>
      <c r="K11" s="3">
        <f>LOG10(J11)</f>
        <v>3.6212282277689853</v>
      </c>
    </row>
    <row r="12" spans="1:11" ht="13.5">
      <c r="A12" s="27"/>
      <c r="B12" s="28">
        <v>5</v>
      </c>
      <c r="C12" s="29">
        <v>168</v>
      </c>
      <c r="D12" s="30">
        <v>4700</v>
      </c>
      <c r="E12" s="30">
        <v>4717</v>
      </c>
      <c r="F12" s="10" t="s">
        <v>17</v>
      </c>
      <c r="G12" s="34">
        <v>0.42</v>
      </c>
      <c r="H12" s="12"/>
      <c r="I12" s="21">
        <f>LOG10(E12)</f>
        <v>3.673665876245702</v>
      </c>
      <c r="J12" s="3">
        <f>D12*0.9</f>
        <v>4230</v>
      </c>
      <c r="K12" s="3">
        <f>LOG10(J12)</f>
        <v>3.6263403673750423</v>
      </c>
    </row>
    <row r="13" spans="1:8" ht="13.5">
      <c r="A13" s="27"/>
      <c r="B13" s="21"/>
      <c r="C13" s="21"/>
      <c r="D13" s="21"/>
      <c r="E13" s="21"/>
      <c r="F13" s="21"/>
      <c r="G13" s="21"/>
      <c r="H13" s="12"/>
    </row>
    <row r="14" spans="1:8" ht="13.5">
      <c r="A14" s="27"/>
      <c r="B14" s="10"/>
      <c r="C14" s="21"/>
      <c r="D14" s="21"/>
      <c r="E14" s="21"/>
      <c r="F14" s="21"/>
      <c r="G14" s="21"/>
      <c r="H14" s="12"/>
    </row>
    <row r="15" spans="1:9" ht="14.25" thickBot="1">
      <c r="A15" s="27"/>
      <c r="B15" s="10"/>
      <c r="C15" s="10" t="s">
        <v>18</v>
      </c>
      <c r="D15" s="35">
        <f>POWER(10,I15)</f>
        <v>2841.7410273564365</v>
      </c>
      <c r="E15" s="21"/>
      <c r="F15" s="21"/>
      <c r="G15" s="21"/>
      <c r="H15" s="12"/>
      <c r="I15" s="2">
        <f>FORECAST(F5,I8:I12,D8:D12)</f>
        <v>3.453584497407525</v>
      </c>
    </row>
    <row r="16" spans="1:8" ht="13.5">
      <c r="A16" s="27"/>
      <c r="B16" s="10"/>
      <c r="C16" s="20"/>
      <c r="D16" s="20"/>
      <c r="E16" s="20"/>
      <c r="F16" s="21"/>
      <c r="G16" s="21"/>
      <c r="H16" s="12"/>
    </row>
    <row r="17" spans="1:8" ht="13.5">
      <c r="A17" s="27"/>
      <c r="B17" s="10"/>
      <c r="C17" s="20"/>
      <c r="D17" s="20"/>
      <c r="E17" s="20"/>
      <c r="F17" s="21"/>
      <c r="G17" s="21"/>
      <c r="H17" s="12"/>
    </row>
    <row r="18" spans="1:8" ht="13.5">
      <c r="A18" s="27"/>
      <c r="B18" s="10"/>
      <c r="C18" s="20"/>
      <c r="D18" s="20"/>
      <c r="E18" s="20"/>
      <c r="F18" s="21"/>
      <c r="H18" s="12"/>
    </row>
    <row r="19" spans="1:10" ht="13.5">
      <c r="A19" s="27"/>
      <c r="B19" s="10"/>
      <c r="C19" s="20"/>
      <c r="D19" s="20"/>
      <c r="E19" s="20"/>
      <c r="H19" s="12"/>
      <c r="I19" s="36" t="s">
        <v>19</v>
      </c>
      <c r="J19" s="36" t="s">
        <v>20</v>
      </c>
    </row>
    <row r="20" spans="1:10" ht="13.5">
      <c r="A20" s="27"/>
      <c r="B20" s="10"/>
      <c r="C20" s="20"/>
      <c r="D20" s="20"/>
      <c r="E20" s="20"/>
      <c r="H20" s="12"/>
      <c r="I20" s="3">
        <f>SLOPE(D8:D12,I8:I12)</f>
        <v>4093.4137557540416</v>
      </c>
      <c r="J20" s="3">
        <f>INTERCEPT(D8:D12,I8:I12)</f>
        <v>-10145.007437193211</v>
      </c>
    </row>
    <row r="21" spans="1:9" ht="13.5">
      <c r="A21" s="27"/>
      <c r="B21" s="10"/>
      <c r="C21" s="20"/>
      <c r="D21" s="20"/>
      <c r="E21" s="20"/>
      <c r="H21" s="12"/>
      <c r="I21" s="37"/>
    </row>
    <row r="22" spans="1:8" ht="18" customHeight="1">
      <c r="A22" s="27"/>
      <c r="B22" s="10"/>
      <c r="C22" s="20"/>
      <c r="D22" s="20"/>
      <c r="E22" s="20"/>
      <c r="G22" s="38" t="s">
        <v>21</v>
      </c>
      <c r="H22" s="39"/>
    </row>
    <row r="23" spans="1:9" ht="13.5">
      <c r="A23" s="27"/>
      <c r="B23" s="10"/>
      <c r="C23" s="20"/>
      <c r="D23" s="20"/>
      <c r="E23" s="20"/>
      <c r="F23" s="21"/>
      <c r="G23" s="40" t="s">
        <v>22</v>
      </c>
      <c r="H23" s="41">
        <v>2857</v>
      </c>
      <c r="I23" s="2">
        <f>LOG10(H23)</f>
        <v>3.455910240382743</v>
      </c>
    </row>
    <row r="24" spans="1:8" ht="13.5">
      <c r="A24" s="27"/>
      <c r="B24" s="10"/>
      <c r="C24" s="20"/>
      <c r="D24" s="20"/>
      <c r="E24" s="20"/>
      <c r="F24" s="21"/>
      <c r="G24" s="42" t="s">
        <v>23</v>
      </c>
      <c r="H24" s="43">
        <f>I20*I23+J20</f>
        <v>4001.463079440764</v>
      </c>
    </row>
    <row r="25" spans="1:8" ht="13.5">
      <c r="A25" s="27"/>
      <c r="B25" s="10"/>
      <c r="C25" s="20"/>
      <c r="D25" s="20"/>
      <c r="E25" s="20"/>
      <c r="F25" s="21"/>
      <c r="G25" s="21"/>
      <c r="H25" s="12"/>
    </row>
    <row r="26" spans="1:8" ht="13.5">
      <c r="A26" s="27"/>
      <c r="B26" s="10"/>
      <c r="C26" s="20"/>
      <c r="D26" s="20"/>
      <c r="E26" s="20"/>
      <c r="F26" s="21"/>
      <c r="G26" s="21"/>
      <c r="H26" s="12"/>
    </row>
    <row r="27" spans="1:8" ht="13.5">
      <c r="A27" s="27"/>
      <c r="B27" s="10"/>
      <c r="C27" s="20"/>
      <c r="D27" s="20"/>
      <c r="E27" s="20"/>
      <c r="F27" s="21"/>
      <c r="G27" s="21"/>
      <c r="H27" s="12"/>
    </row>
    <row r="28" spans="1:8" ht="13.5">
      <c r="A28" s="27"/>
      <c r="B28" s="10"/>
      <c r="C28" s="20"/>
      <c r="D28" s="20"/>
      <c r="E28" s="20"/>
      <c r="F28" s="21"/>
      <c r="G28" s="21"/>
      <c r="H28" s="12"/>
    </row>
    <row r="29" spans="1:8" ht="13.5">
      <c r="A29" s="27"/>
      <c r="B29" s="10"/>
      <c r="C29" s="20"/>
      <c r="D29" s="20"/>
      <c r="E29" s="20"/>
      <c r="F29" s="21"/>
      <c r="G29" s="21"/>
      <c r="H29" s="12"/>
    </row>
    <row r="30" spans="1:8" ht="13.5">
      <c r="A30" s="27"/>
      <c r="B30" s="10"/>
      <c r="C30" s="20"/>
      <c r="D30" s="20"/>
      <c r="E30" s="20"/>
      <c r="F30" s="21"/>
      <c r="G30" s="21"/>
      <c r="H30" s="12"/>
    </row>
    <row r="31" spans="1:8" ht="13.5">
      <c r="A31" s="27"/>
      <c r="B31" s="10"/>
      <c r="C31" s="20"/>
      <c r="D31" s="20"/>
      <c r="E31" s="20"/>
      <c r="F31" s="21"/>
      <c r="G31" s="21"/>
      <c r="H31" s="12"/>
    </row>
    <row r="32" spans="1:8" ht="12.75" customHeight="1">
      <c r="A32" s="44"/>
      <c r="B32" s="45"/>
      <c r="C32" s="36"/>
      <c r="D32" s="36"/>
      <c r="E32" s="36"/>
      <c r="F32" s="46"/>
      <c r="G32" s="46"/>
      <c r="H32" s="47"/>
    </row>
    <row r="33" spans="8:9" ht="13.5">
      <c r="H33" s="48"/>
      <c r="I33" s="48"/>
    </row>
    <row r="34" spans="1:9" ht="27" customHeight="1">
      <c r="A34" s="4" t="s">
        <v>24</v>
      </c>
      <c r="B34" s="5"/>
      <c r="C34" s="5"/>
      <c r="D34" s="5"/>
      <c r="E34" s="5"/>
      <c r="F34" s="5"/>
      <c r="G34" s="5"/>
      <c r="H34" s="6"/>
      <c r="I34" s="48"/>
    </row>
    <row r="35" spans="1:12" ht="13.5">
      <c r="A35" s="49"/>
      <c r="B35" s="50" t="s">
        <v>25</v>
      </c>
      <c r="C35" s="51">
        <v>37385</v>
      </c>
      <c r="D35" s="52"/>
      <c r="E35" s="51">
        <v>37385</v>
      </c>
      <c r="F35" s="53"/>
      <c r="G35" s="51">
        <v>37385</v>
      </c>
      <c r="H35" s="54"/>
      <c r="J35" s="55">
        <f>C35</f>
        <v>37385</v>
      </c>
      <c r="K35" s="56">
        <f>E35</f>
        <v>37385</v>
      </c>
      <c r="L35" s="55">
        <f>G35</f>
        <v>37385</v>
      </c>
    </row>
    <row r="36" spans="1:9" ht="13.5">
      <c r="A36" s="49"/>
      <c r="B36" s="50" t="s">
        <v>26</v>
      </c>
      <c r="C36" s="57" t="s">
        <v>38</v>
      </c>
      <c r="D36" s="52"/>
      <c r="E36" s="57"/>
      <c r="F36" s="50"/>
      <c r="G36" s="57"/>
      <c r="H36" s="58"/>
      <c r="I36" s="48"/>
    </row>
    <row r="37" spans="1:9" ht="13.5">
      <c r="A37" s="49"/>
      <c r="B37" s="50" t="s">
        <v>14</v>
      </c>
      <c r="C37" s="59">
        <v>0.048</v>
      </c>
      <c r="D37" s="52"/>
      <c r="E37" s="59">
        <v>0.07</v>
      </c>
      <c r="F37" s="53"/>
      <c r="G37" s="59">
        <v>0.07</v>
      </c>
      <c r="H37" s="60"/>
      <c r="I37" s="48"/>
    </row>
    <row r="38" spans="1:9" ht="13.5">
      <c r="A38" s="49"/>
      <c r="B38" s="50" t="s">
        <v>15</v>
      </c>
      <c r="C38" s="61">
        <v>5.5</v>
      </c>
      <c r="D38" s="52"/>
      <c r="E38" s="62">
        <v>6.5</v>
      </c>
      <c r="F38" s="53"/>
      <c r="G38" s="61">
        <v>6.5</v>
      </c>
      <c r="H38" s="63"/>
      <c r="I38" s="48"/>
    </row>
    <row r="39" spans="1:9" ht="13.5">
      <c r="A39" s="49"/>
      <c r="B39" s="50" t="s">
        <v>16</v>
      </c>
      <c r="C39" s="57">
        <v>73</v>
      </c>
      <c r="D39" s="52"/>
      <c r="E39" s="57">
        <v>69</v>
      </c>
      <c r="F39" s="53"/>
      <c r="G39" s="57">
        <v>69</v>
      </c>
      <c r="H39" s="58"/>
      <c r="I39" s="48"/>
    </row>
    <row r="40" spans="1:9" ht="13.5">
      <c r="A40" s="49"/>
      <c r="B40" s="50" t="s">
        <v>17</v>
      </c>
      <c r="C40" s="57">
        <v>0.39</v>
      </c>
      <c r="D40" s="64"/>
      <c r="E40" s="57">
        <v>0.38</v>
      </c>
      <c r="F40" s="53"/>
      <c r="G40" s="57">
        <v>0.38</v>
      </c>
      <c r="H40" s="58"/>
      <c r="I40" s="48"/>
    </row>
    <row r="41" spans="1:9" ht="13.5">
      <c r="A41" s="49"/>
      <c r="B41" s="50" t="s">
        <v>27</v>
      </c>
      <c r="C41" s="57" t="s">
        <v>39</v>
      </c>
      <c r="D41" s="52"/>
      <c r="E41" s="57"/>
      <c r="F41" s="50"/>
      <c r="G41" s="57"/>
      <c r="H41" s="58"/>
      <c r="I41" s="48"/>
    </row>
    <row r="42" spans="1:12" ht="13.5">
      <c r="A42" s="49"/>
      <c r="B42" s="50" t="s">
        <v>28</v>
      </c>
      <c r="C42" s="65">
        <v>4988</v>
      </c>
      <c r="D42" s="52"/>
      <c r="E42" s="65">
        <v>4968</v>
      </c>
      <c r="F42" s="50"/>
      <c r="G42" s="65">
        <v>4700</v>
      </c>
      <c r="H42" s="58"/>
      <c r="I42" s="48"/>
      <c r="J42" s="3">
        <f>C42</f>
        <v>4988</v>
      </c>
      <c r="K42" s="3">
        <f>E42</f>
        <v>4968</v>
      </c>
      <c r="L42" s="2">
        <f>G42</f>
        <v>4700</v>
      </c>
    </row>
    <row r="43" spans="1:12" ht="13.5">
      <c r="A43" s="49"/>
      <c r="B43" s="50" t="s">
        <v>29</v>
      </c>
      <c r="C43" s="65">
        <v>3121</v>
      </c>
      <c r="D43" s="52"/>
      <c r="E43" s="65">
        <v>2685</v>
      </c>
      <c r="F43" s="50"/>
      <c r="G43" s="65">
        <v>2857</v>
      </c>
      <c r="H43" s="58"/>
      <c r="I43" s="48"/>
      <c r="J43" s="3">
        <f>LOG10(C43)</f>
        <v>3.4942937686653326</v>
      </c>
      <c r="K43" s="66">
        <f>LOG10(E43)</f>
        <v>3.428944290035574</v>
      </c>
      <c r="L43" s="2">
        <f>LOG10(G43)</f>
        <v>3.455910240382743</v>
      </c>
    </row>
    <row r="44" spans="1:11" ht="29.25" customHeight="1">
      <c r="A44" s="67" t="s">
        <v>30</v>
      </c>
      <c r="B44" s="68"/>
      <c r="C44" s="69">
        <f>I20*J43+J20</f>
        <v>4158.582742107092</v>
      </c>
      <c r="D44" s="70"/>
      <c r="E44" s="69">
        <f>I20*K43+J20</f>
        <v>3891.0802873526845</v>
      </c>
      <c r="F44" s="71"/>
      <c r="G44" s="69">
        <f>I20*L43+J20</f>
        <v>4001.463079440764</v>
      </c>
      <c r="H44" s="72"/>
      <c r="I44" s="48"/>
      <c r="K44" s="66"/>
    </row>
    <row r="45" spans="1:11" ht="29.25" customHeight="1">
      <c r="A45" s="73"/>
      <c r="B45" s="74" t="s">
        <v>31</v>
      </c>
      <c r="C45" s="75">
        <f>IF(C44&lt;C42,(C42-C44)/C44,(C42-C44)/C44)</f>
        <v>0.19944709756397802</v>
      </c>
      <c r="D45" s="20"/>
      <c r="E45" s="75">
        <f>IF(E44&lt;E42,(E42-E44)/E44)</f>
        <v>0.27676625335839655</v>
      </c>
      <c r="F45" s="50"/>
      <c r="G45" s="75">
        <f>IF(G44&lt;G42,(G42-G44)/G44,(G42-G44)/G44)</f>
        <v>0.1745703775572164</v>
      </c>
      <c r="H45" s="58"/>
      <c r="I45" s="48"/>
      <c r="K45" s="66"/>
    </row>
    <row r="46" spans="1:11" ht="29.25" customHeight="1">
      <c r="A46" s="76"/>
      <c r="B46" s="77" t="s">
        <v>32</v>
      </c>
      <c r="C46" s="78" t="str">
        <f>IF(C45&gt;0,"strength is greater than expected","evaluate results")</f>
        <v>strength is greater than expected</v>
      </c>
      <c r="D46" s="79"/>
      <c r="E46" s="78" t="str">
        <f>IF(E45&gt;0,"strength is greater than expected","evaluate results")</f>
        <v>strength is greater than expected</v>
      </c>
      <c r="F46" s="80"/>
      <c r="G46" s="78" t="str">
        <f>IF(G45&gt;0,"strength is greater than expected","evaluate results")</f>
        <v>strength is greater than expected</v>
      </c>
      <c r="H46" s="81"/>
      <c r="I46" s="48"/>
      <c r="K46" s="66"/>
    </row>
    <row r="47" spans="1:9" ht="15">
      <c r="A47" s="82" t="s">
        <v>33</v>
      </c>
      <c r="B47" s="82"/>
      <c r="C47" s="20"/>
      <c r="D47" s="20"/>
      <c r="E47" s="20"/>
      <c r="F47" s="21"/>
      <c r="G47" s="21"/>
      <c r="H47" s="53"/>
      <c r="I47" s="48"/>
    </row>
    <row r="48" spans="8:9" ht="13.5">
      <c r="H48" s="48"/>
      <c r="I48" s="48"/>
    </row>
    <row r="49" spans="8:9" ht="13.5">
      <c r="H49" s="48"/>
      <c r="I49" s="48"/>
    </row>
    <row r="50" spans="8:9" ht="13.5">
      <c r="H50" s="48"/>
      <c r="I50" s="48"/>
    </row>
    <row r="51" spans="8:9" ht="13.5">
      <c r="H51" s="48"/>
      <c r="I51" s="48"/>
    </row>
    <row r="52" spans="8:9" ht="13.5">
      <c r="H52" s="48"/>
      <c r="I52" s="48"/>
    </row>
  </sheetData>
  <mergeCells count="14">
    <mergeCell ref="A47:B47"/>
    <mergeCell ref="A3:B3"/>
    <mergeCell ref="A4:B4"/>
    <mergeCell ref="F3:G3"/>
    <mergeCell ref="C3:D3"/>
    <mergeCell ref="C4:D4"/>
    <mergeCell ref="C5:D5"/>
    <mergeCell ref="F4:G4"/>
    <mergeCell ref="F5:G5"/>
    <mergeCell ref="A44:B44"/>
    <mergeCell ref="A34:H34"/>
    <mergeCell ref="A1:H1"/>
    <mergeCell ref="A2:H2"/>
    <mergeCell ref="G22:H22"/>
  </mergeCells>
  <printOptions horizontalCentered="1"/>
  <pageMargins left="0.5" right="0.5" top="0.81" bottom="0.75" header="0.5" footer="0.5"/>
  <pageSetup fitToHeight="1" fitToWidth="1" horizontalDpi="600" verticalDpi="600" orientation="portrait" scale="85" r:id="rId2"/>
  <headerFooter alignWithMargins="0">
    <oddHeader>&amp;C&amp;"Arial,Bold"&amp;12Concrete Strength by the Maturity Method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broach</dc:creator>
  <cp:keywords/>
  <dc:description/>
  <cp:lastModifiedBy>broach</cp:lastModifiedBy>
  <dcterms:created xsi:type="dcterms:W3CDTF">2002-10-17T18:41:25Z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N/A</vt:lpwstr>
  </property>
  <property fmtid="{D5CDD505-2E9C-101B-9397-08002B2CF9AE}" pid="3" name="Description0">
    <vt:lpwstr/>
  </property>
  <property fmtid="{D5CDD505-2E9C-101B-9397-08002B2CF9AE}" pid="4" name="Area">
    <vt:lpwstr>Concrete Maturity Meter</vt:lpwstr>
  </property>
  <property fmtid="{D5CDD505-2E9C-101B-9397-08002B2CF9AE}" pid="5" name="Lab">
    <vt:lpwstr>N/A</vt:lpwstr>
  </property>
  <property fmtid="{D5CDD505-2E9C-101B-9397-08002B2CF9AE}" pid="6" name="display_urn:schemas-microsoft-com:office:office#Editor">
    <vt:lpwstr>Higdon, Mark D (KYTC-WSC)</vt:lpwstr>
  </property>
  <property fmtid="{D5CDD505-2E9C-101B-9397-08002B2CF9AE}" pid="7" name="display_urn:schemas-microsoft-com:office:office#Author">
    <vt:lpwstr>Higdon, Mark D (KYTC-WSC)</vt:lpwstr>
  </property>
</Properties>
</file>