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kymsoffice-my.sharepoint.com/personal/talya_caudill_ky_gov/Documents/CONSTRUCTION/"/>
    </mc:Choice>
  </mc:AlternateContent>
  <xr:revisionPtr revIDLastSave="0" documentId="8_{76D0863F-4B4C-4805-884B-01CED81B3725}" xr6:coauthVersionLast="47" xr6:coauthVersionMax="47" xr10:uidLastSave="{00000000-0000-0000-0000-000000000000}"/>
  <bookViews>
    <workbookView xWindow="28680" yWindow="-120" windowWidth="29040" windowHeight="15840" activeTab="3" xr2:uid="{00000000-000D-0000-FFFF-FFFF00000000}"/>
  </bookViews>
  <sheets>
    <sheet name="long form" sheetId="2" r:id="rId1"/>
    <sheet name="long Bolt Table" sheetId="1" r:id="rId2"/>
    <sheet name="short" sheetId="3" r:id="rId3"/>
    <sheet name="short bolt tables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4" i="4" l="1"/>
  <c r="B44" i="4"/>
  <c r="C30" i="4"/>
  <c r="D30" i="4"/>
  <c r="E30" i="4"/>
  <c r="F30" i="4"/>
  <c r="G30" i="4"/>
  <c r="H30" i="4"/>
  <c r="J30" i="4"/>
  <c r="I30" i="4"/>
  <c r="B30" i="4"/>
  <c r="G35" i="4"/>
  <c r="B35" i="4"/>
  <c r="G18" i="4"/>
  <c r="B18" i="4"/>
  <c r="G9" i="4"/>
  <c r="B9" i="4"/>
  <c r="J4" i="4"/>
  <c r="I4" i="4"/>
  <c r="H4" i="4"/>
  <c r="G4" i="4"/>
  <c r="F4" i="4"/>
  <c r="E4" i="4"/>
  <c r="D4" i="4"/>
  <c r="C4" i="4"/>
  <c r="B4" i="4"/>
</calcChain>
</file>

<file path=xl/sharedStrings.xml><?xml version="1.0" encoding="utf-8"?>
<sst xmlns="http://schemas.openxmlformats.org/spreadsheetml/2006/main" count="219" uniqueCount="90">
  <si>
    <t>Bolt Dia. (in)</t>
  </si>
  <si>
    <t>Tension (kip)</t>
  </si>
  <si>
    <t>MAX Torque</t>
  </si>
  <si>
    <t>Bolt Length</t>
  </si>
  <si>
    <t>Req Turn</t>
  </si>
  <si>
    <t>Rotational Capacity Test - Long Bolt</t>
  </si>
  <si>
    <t>Date of Test</t>
  </si>
  <si>
    <t>Location of Test</t>
  </si>
  <si>
    <t>Tested By</t>
  </si>
  <si>
    <t>CID #</t>
  </si>
  <si>
    <t>Bridge Drawing #</t>
  </si>
  <si>
    <t>Supplier</t>
  </si>
  <si>
    <t>Location of Supplier</t>
  </si>
  <si>
    <t>LOT #</t>
  </si>
  <si>
    <t>Bolt</t>
  </si>
  <si>
    <t>Nut</t>
  </si>
  <si>
    <t>Washer</t>
  </si>
  <si>
    <t>DTI</t>
  </si>
  <si>
    <t>Bolt Type</t>
  </si>
  <si>
    <t>A 325</t>
  </si>
  <si>
    <t>A 490</t>
  </si>
  <si>
    <t>Dia _____________</t>
  </si>
  <si>
    <t>Length ___________</t>
  </si>
  <si>
    <t xml:space="preserve">Test Note: </t>
  </si>
  <si>
    <t xml:space="preserve">Bolt Size: </t>
  </si>
  <si>
    <t>2 samples per lot and combination are required to be tested. After snugging up the bolt to the required 'snug tight' tension - match mark the nut then:</t>
  </si>
  <si>
    <t>1. First test the actual torque against the maz allowable (Max Tor =0.25PD at intial tension</t>
  </si>
  <si>
    <t>2. Test the actual tension at the required turn against the min required tension (secondary)</t>
  </si>
  <si>
    <t>3. Remove the bolt and check for any stripping of the bolt with a new nut</t>
  </si>
  <si>
    <t>4. Bolts must also be tested for physical properties by the Div of Materials</t>
  </si>
  <si>
    <t>Sample 1:</t>
  </si>
  <si>
    <t>1. Measured Torque</t>
  </si>
  <si>
    <t>2. Measured Tension</t>
  </si>
  <si>
    <t>@ Tension from Table</t>
  </si>
  <si>
    <t>@ Req Turn from Table</t>
  </si>
  <si>
    <t>&lt;Max Torque</t>
  </si>
  <si>
    <t>&gt;Min Req Tension</t>
  </si>
  <si>
    <t>Pass/Fail</t>
  </si>
  <si>
    <t>From Device</t>
  </si>
  <si>
    <t>From Table</t>
  </si>
  <si>
    <t>Pass</t>
  </si>
  <si>
    <t>or</t>
  </si>
  <si>
    <t>Fail</t>
  </si>
  <si>
    <t>Sample 2:</t>
  </si>
  <si>
    <t>Example</t>
  </si>
  <si>
    <t>1 in dia Bolt</t>
  </si>
  <si>
    <t xml:space="preserve"> 4 1/2 in long</t>
  </si>
  <si>
    <t>Sample 1</t>
  </si>
  <si>
    <t>Sample 2</t>
  </si>
  <si>
    <t>Note: Bolts used for testing are to be discarded, DO NOT USE on the structure</t>
  </si>
  <si>
    <t>Snug Tight Tension (ASTM F3125-23 Table A2.1)</t>
  </si>
  <si>
    <t>Max Torque Tension (initial tension) (ASTM F3125-23 Table A2.2)</t>
  </si>
  <si>
    <t>5/6</t>
  </si>
  <si>
    <t>Tension @ Required Turn (secondary tension) (ASTM F3125-23 Table A2.4)</t>
  </si>
  <si>
    <t>Up to 4D</t>
  </si>
  <si>
    <t>&gt; 4D to 8D</t>
  </si>
  <si>
    <t>&gt;8D to 12D</t>
  </si>
  <si>
    <r>
      <t xml:space="preserve">Required Turn (ASTM F3125-23 Table A2.3)    </t>
    </r>
    <r>
      <rPr>
        <b/>
        <sz val="12"/>
        <color theme="1"/>
        <rFont val="Calibri"/>
        <family val="2"/>
        <scheme val="minor"/>
      </rPr>
      <t>*D=bolt diameter</t>
    </r>
  </si>
  <si>
    <t>Updated 09/26/2024 to ASTM F3125/F3125M-23</t>
  </si>
  <si>
    <t>Table For A 325 Bolts (120 ksi min) - LONG BOLTS</t>
  </si>
  <si>
    <t>Table For A 490 Bolts (150 ksi min) - LONG BOLTS</t>
  </si>
  <si>
    <t>Table For A 325 Bolts (120 ksi min) - SHORT BOLTS</t>
  </si>
  <si>
    <t>Table For A 490 Bolts (150 ksi min) - SHORT BOLTS</t>
  </si>
  <si>
    <t>Torque (ft-lb)</t>
  </si>
  <si>
    <t>Max Torque @ Required FIRST Turn (ASTM F3125-23 Table A2.6)</t>
  </si>
  <si>
    <t>(as measured from match mark)</t>
  </si>
  <si>
    <r>
      <t>FIRST Required Turn (ASTM F3125-23 Table A2.5)</t>
    </r>
    <r>
      <rPr>
        <b/>
        <sz val="12"/>
        <color theme="1"/>
        <rFont val="Calibri"/>
        <family val="2"/>
        <scheme val="minor"/>
      </rPr>
      <t xml:space="preserve">    </t>
    </r>
    <r>
      <rPr>
        <b/>
        <sz val="9"/>
        <color theme="1"/>
        <rFont val="Calibri"/>
        <family val="2"/>
        <scheme val="minor"/>
      </rPr>
      <t>*D=bolt diameter</t>
    </r>
  </si>
  <si>
    <t>Snug Tight Torque (ASTM F3125-23 20% of Table A2.6)</t>
  </si>
  <si>
    <t>Up to &amp; including 4D</t>
  </si>
  <si>
    <t>&gt; 4D and up to &amp; including 8D</t>
  </si>
  <si>
    <t>Snug Tight Torque (ASTM F3125-23 - 20% of Table A2.6)</t>
  </si>
  <si>
    <t>Rotational Capacity Test - Short Bolt</t>
  </si>
  <si>
    <t>3 samples per lot and combination are required to be tested. After snugging up the bolt to the required "snug tight" torque (DO NOT EXCEED) - match mark the nut then:</t>
  </si>
  <si>
    <r>
      <t>SECOND Required Turn (ASTM F3125-23 Table A2.7)</t>
    </r>
    <r>
      <rPr>
        <b/>
        <sz val="12"/>
        <color theme="1"/>
        <rFont val="Calibri"/>
        <family val="2"/>
        <scheme val="minor"/>
      </rPr>
      <t xml:space="preserve">    </t>
    </r>
    <r>
      <rPr>
        <b/>
        <sz val="9"/>
        <color theme="1"/>
        <rFont val="Calibri"/>
        <family val="2"/>
        <scheme val="minor"/>
      </rPr>
      <t>*D=bolt diameter</t>
    </r>
  </si>
  <si>
    <t>2. Tighten the bolt the additional rotation indicated in the SECOND turn table.</t>
  </si>
  <si>
    <t xml:space="preserve">1. Tension the bolt by rotating the nut to the first required turn. Record the torque reading with </t>
  </si>
  <si>
    <t xml:space="preserve">    the nut in motion.</t>
  </si>
  <si>
    <t>at FIRST Required Turn</t>
  </si>
  <si>
    <t>&lt;Max Allowable Torque</t>
  </si>
  <si>
    <t>1. Measured Torque:</t>
  </si>
  <si>
    <t>2. At SECOND required turn from table</t>
  </si>
  <si>
    <t>Was their stripping?</t>
  </si>
  <si>
    <t>Pass or Fail</t>
  </si>
  <si>
    <t>(circle one)</t>
  </si>
  <si>
    <t>Sample 3:</t>
  </si>
  <si>
    <t>Did all samples pass?</t>
  </si>
  <si>
    <t>YES</t>
  </si>
  <si>
    <t>NO</t>
  </si>
  <si>
    <t>3. Stripping?</t>
  </si>
  <si>
    <t>Form Updated 09/26/2024 to ASTM F3125/F3125M-23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</si>
</sst>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Border="1"/>
    <xf numFmtId="0" fontId="2" fillId="0" borderId="0" xfId="0" quotePrefix="1" applyFont="1" applyBorder="1"/>
    <xf numFmtId="0" fontId="4" fillId="0" borderId="0" xfId="0" applyFont="1"/>
    <xf numFmtId="0" fontId="4" fillId="0" borderId="0" xfId="0" applyFont="1" applyBorder="1"/>
    <xf numFmtId="0" fontId="4" fillId="0" borderId="12" xfId="0" applyFont="1" applyBorder="1"/>
    <xf numFmtId="0" fontId="4" fillId="0" borderId="23" xfId="0" applyFont="1" applyBorder="1"/>
    <xf numFmtId="0" fontId="4" fillId="0" borderId="24" xfId="0" applyFont="1" applyBorder="1"/>
    <xf numFmtId="0" fontId="4" fillId="0" borderId="0" xfId="0" applyFont="1" applyFill="1" applyBorder="1"/>
    <xf numFmtId="0" fontId="4" fillId="0" borderId="25" xfId="0" applyFont="1" applyBorder="1"/>
    <xf numFmtId="0" fontId="4" fillId="0" borderId="26" xfId="0" applyFont="1" applyBorder="1"/>
    <xf numFmtId="0" fontId="5" fillId="0" borderId="0" xfId="0" applyFont="1" applyBorder="1"/>
    <xf numFmtId="0" fontId="4" fillId="0" borderId="27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8" fillId="0" borderId="13" xfId="0" applyFont="1" applyBorder="1"/>
    <xf numFmtId="12" fontId="8" fillId="0" borderId="14" xfId="0" applyNumberFormat="1" applyFont="1" applyBorder="1" applyAlignment="1">
      <alignment horizontal="center"/>
    </xf>
    <xf numFmtId="12" fontId="8" fillId="0" borderId="15" xfId="0" applyNumberFormat="1" applyFont="1" applyBorder="1" applyAlignment="1">
      <alignment horizontal="center"/>
    </xf>
    <xf numFmtId="0" fontId="8" fillId="0" borderId="16" xfId="0" applyFont="1" applyBorder="1"/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5" xfId="0" applyFont="1" applyFill="1" applyBorder="1"/>
    <xf numFmtId="12" fontId="8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19" xfId="0" applyFont="1" applyBorder="1"/>
    <xf numFmtId="0" fontId="8" fillId="0" borderId="11" xfId="0" applyNumberFormat="1" applyFont="1" applyBorder="1" applyAlignment="1">
      <alignment horizontal="center"/>
    </xf>
    <xf numFmtId="0" fontId="8" fillId="0" borderId="20" xfId="0" applyNumberFormat="1" applyFont="1" applyBorder="1" applyAlignment="1">
      <alignment horizontal="center"/>
    </xf>
    <xf numFmtId="0" fontId="8" fillId="0" borderId="17" xfId="0" applyNumberFormat="1" applyFont="1" applyBorder="1" applyAlignment="1">
      <alignment horizontal="center"/>
    </xf>
    <xf numFmtId="0" fontId="8" fillId="0" borderId="18" xfId="0" applyNumberFormat="1" applyFont="1" applyBorder="1" applyAlignment="1">
      <alignment horizontal="center"/>
    </xf>
    <xf numFmtId="0" fontId="8" fillId="0" borderId="21" xfId="0" applyFont="1" applyBorder="1"/>
    <xf numFmtId="0" fontId="8" fillId="0" borderId="22" xfId="0" applyFont="1" applyBorder="1"/>
    <xf numFmtId="12" fontId="8" fillId="0" borderId="14" xfId="0" applyNumberFormat="1" applyFont="1" applyBorder="1" applyAlignment="1">
      <alignment horizontal="center" vertical="center"/>
    </xf>
    <xf numFmtId="12" fontId="8" fillId="0" borderId="15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0" xfId="0" applyFont="1" applyBorder="1"/>
    <xf numFmtId="0" fontId="8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12" fontId="8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0" fontId="8" fillId="0" borderId="7" xfId="0" applyFont="1" applyBorder="1"/>
    <xf numFmtId="12" fontId="8" fillId="0" borderId="8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0" borderId="1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/>
    </xf>
    <xf numFmtId="12" fontId="8" fillId="0" borderId="16" xfId="0" applyNumberFormat="1" applyFont="1" applyBorder="1" applyAlignment="1">
      <alignment horizontal="center"/>
    </xf>
    <xf numFmtId="12" fontId="8" fillId="0" borderId="17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49" fontId="8" fillId="0" borderId="17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2" fontId="8" fillId="0" borderId="30" xfId="0" applyNumberFormat="1" applyFont="1" applyBorder="1" applyAlignment="1">
      <alignment horizontal="center"/>
    </xf>
    <xf numFmtId="12" fontId="8" fillId="0" borderId="28" xfId="0" applyNumberFormat="1" applyFont="1" applyBorder="1" applyAlignment="1">
      <alignment horizontal="center"/>
    </xf>
    <xf numFmtId="12" fontId="8" fillId="0" borderId="31" xfId="0" applyNumberFormat="1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4" fillId="2" borderId="3" xfId="0" applyFont="1" applyFill="1" applyBorder="1" applyAlignment="1"/>
    <xf numFmtId="0" fontId="11" fillId="3" borderId="5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12" fontId="8" fillId="0" borderId="21" xfId="0" applyNumberFormat="1" applyFont="1" applyBorder="1" applyAlignment="1">
      <alignment horizontal="center"/>
    </xf>
    <xf numFmtId="12" fontId="8" fillId="0" borderId="29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/>
    <xf numFmtId="0" fontId="9" fillId="0" borderId="0" xfId="0" applyFont="1" applyBorder="1"/>
    <xf numFmtId="0" fontId="4" fillId="0" borderId="2" xfId="0" applyFont="1" applyBorder="1"/>
    <xf numFmtId="0" fontId="1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429296</xdr:colOff>
      <xdr:row>9</xdr:row>
      <xdr:rowOff>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1218127" y="1714500"/>
          <a:ext cx="982014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2683</xdr:colOff>
      <xdr:row>9</xdr:row>
      <xdr:rowOff>2683</xdr:rowOff>
    </xdr:from>
    <xdr:to>
      <xdr:col>5</xdr:col>
      <xdr:colOff>431978</xdr:colOff>
      <xdr:row>9</xdr:row>
      <xdr:rowOff>2684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2326246" y="1717183"/>
          <a:ext cx="982014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2683</xdr:colOff>
      <xdr:row>9</xdr:row>
      <xdr:rowOff>2683</xdr:rowOff>
    </xdr:from>
    <xdr:to>
      <xdr:col>7</xdr:col>
      <xdr:colOff>431979</xdr:colOff>
      <xdr:row>9</xdr:row>
      <xdr:rowOff>2684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3431683" y="1717183"/>
          <a:ext cx="982014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9</xdr:row>
      <xdr:rowOff>0</xdr:rowOff>
    </xdr:from>
    <xdr:to>
      <xdr:col>9</xdr:col>
      <xdr:colOff>429296</xdr:colOff>
      <xdr:row>9</xdr:row>
      <xdr:rowOff>1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4534437" y="1714500"/>
          <a:ext cx="982014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0</xdr:rowOff>
    </xdr:from>
    <xdr:to>
      <xdr:col>3</xdr:col>
      <xdr:colOff>429296</xdr:colOff>
      <xdr:row>10</xdr:row>
      <xdr:rowOff>1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1218127" y="1905000"/>
          <a:ext cx="982014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552718</xdr:colOff>
      <xdr:row>10</xdr:row>
      <xdr:rowOff>0</xdr:rowOff>
    </xdr:from>
    <xdr:to>
      <xdr:col>5</xdr:col>
      <xdr:colOff>429295</xdr:colOff>
      <xdr:row>10</xdr:row>
      <xdr:rowOff>1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V="1">
          <a:off x="2323563" y="1905000"/>
          <a:ext cx="982014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429296</xdr:colOff>
      <xdr:row>10</xdr:row>
      <xdr:rowOff>1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3429000" y="1905000"/>
          <a:ext cx="982014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0</xdr:rowOff>
    </xdr:from>
    <xdr:to>
      <xdr:col>9</xdr:col>
      <xdr:colOff>429296</xdr:colOff>
      <xdr:row>10</xdr:row>
      <xdr:rowOff>1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4534437" y="1905000"/>
          <a:ext cx="982014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11</xdr:row>
      <xdr:rowOff>0</xdr:rowOff>
    </xdr:from>
    <xdr:to>
      <xdr:col>9</xdr:col>
      <xdr:colOff>429296</xdr:colOff>
      <xdr:row>11</xdr:row>
      <xdr:rowOff>1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V="1">
          <a:off x="4534437" y="2095500"/>
          <a:ext cx="982014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</xdr:row>
      <xdr:rowOff>0</xdr:rowOff>
    </xdr:from>
    <xdr:to>
      <xdr:col>7</xdr:col>
      <xdr:colOff>429296</xdr:colOff>
      <xdr:row>11</xdr:row>
      <xdr:rowOff>1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>
        <a:xfrm flipV="1">
          <a:off x="3429000" y="2095500"/>
          <a:ext cx="982014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552718</xdr:colOff>
      <xdr:row>11</xdr:row>
      <xdr:rowOff>0</xdr:rowOff>
    </xdr:from>
    <xdr:to>
      <xdr:col>5</xdr:col>
      <xdr:colOff>429295</xdr:colOff>
      <xdr:row>11</xdr:row>
      <xdr:rowOff>1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V="1">
          <a:off x="2323563" y="2095500"/>
          <a:ext cx="982014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0</xdr:rowOff>
    </xdr:from>
    <xdr:to>
      <xdr:col>3</xdr:col>
      <xdr:colOff>429296</xdr:colOff>
      <xdr:row>11</xdr:row>
      <xdr:rowOff>1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 flipV="1">
          <a:off x="1218127" y="2095500"/>
          <a:ext cx="982014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25</xdr:row>
      <xdr:rowOff>5953</xdr:rowOff>
    </xdr:from>
    <xdr:to>
      <xdr:col>9</xdr:col>
      <xdr:colOff>285750</xdr:colOff>
      <xdr:row>26</xdr:row>
      <xdr:rowOff>29766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5089922" y="4036219"/>
          <a:ext cx="285750" cy="184547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0</xdr:colOff>
      <xdr:row>26</xdr:row>
      <xdr:rowOff>5955</xdr:rowOff>
    </xdr:from>
    <xdr:to>
      <xdr:col>9</xdr:col>
      <xdr:colOff>285750</xdr:colOff>
      <xdr:row>27</xdr:row>
      <xdr:rowOff>17860</xdr:rowOff>
    </xdr:to>
    <xdr:sp macro="" textlink="">
      <xdr:nvSpPr>
        <xdr:cNvPr id="18" name="Oval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5089922" y="4196955"/>
          <a:ext cx="285750" cy="18454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285750</xdr:colOff>
      <xdr:row>28</xdr:row>
      <xdr:rowOff>23812</xdr:rowOff>
    </xdr:to>
    <xdr:sp macro="" textlink="">
      <xdr:nvSpPr>
        <xdr:cNvPr id="19" name="Oval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14438" y="4363641"/>
          <a:ext cx="285750" cy="18454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18</xdr:row>
      <xdr:rowOff>50496</xdr:rowOff>
    </xdr:from>
    <xdr:to>
      <xdr:col>9</xdr:col>
      <xdr:colOff>600076</xdr:colOff>
      <xdr:row>23</xdr:row>
      <xdr:rowOff>181167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3755721"/>
          <a:ext cx="6267450" cy="10831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0</xdr:rowOff>
    </xdr:from>
    <xdr:to>
      <xdr:col>3</xdr:col>
      <xdr:colOff>429296</xdr:colOff>
      <xdr:row>9</xdr:row>
      <xdr:rowOff>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9DE0A2D-4F23-44EE-B767-9DAA510045DF}"/>
            </a:ext>
          </a:extLst>
        </xdr:cNvPr>
        <xdr:cNvCxnSpPr/>
      </xdr:nvCxnSpPr>
      <xdr:spPr>
        <a:xfrm flipV="1">
          <a:off x="1219200" y="1457325"/>
          <a:ext cx="98174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2683</xdr:colOff>
      <xdr:row>9</xdr:row>
      <xdr:rowOff>2683</xdr:rowOff>
    </xdr:from>
    <xdr:to>
      <xdr:col>5</xdr:col>
      <xdr:colOff>431978</xdr:colOff>
      <xdr:row>9</xdr:row>
      <xdr:rowOff>2684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BA08232-479F-47F1-9A23-2F479ACDDE8F}"/>
            </a:ext>
          </a:extLst>
        </xdr:cNvPr>
        <xdr:cNvCxnSpPr/>
      </xdr:nvCxnSpPr>
      <xdr:spPr>
        <a:xfrm flipV="1">
          <a:off x="2326783" y="1460008"/>
          <a:ext cx="981745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2683</xdr:colOff>
      <xdr:row>9</xdr:row>
      <xdr:rowOff>2683</xdr:rowOff>
    </xdr:from>
    <xdr:to>
      <xdr:col>7</xdr:col>
      <xdr:colOff>431979</xdr:colOff>
      <xdr:row>9</xdr:row>
      <xdr:rowOff>2684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FACBC26D-6BB6-4E7C-B8CD-063DE5BE081C}"/>
            </a:ext>
          </a:extLst>
        </xdr:cNvPr>
        <xdr:cNvCxnSpPr/>
      </xdr:nvCxnSpPr>
      <xdr:spPr>
        <a:xfrm flipV="1">
          <a:off x="3431683" y="1460008"/>
          <a:ext cx="98174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9</xdr:row>
      <xdr:rowOff>0</xdr:rowOff>
    </xdr:from>
    <xdr:to>
      <xdr:col>9</xdr:col>
      <xdr:colOff>429296</xdr:colOff>
      <xdr:row>9</xdr:row>
      <xdr:rowOff>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3746285F-A1E3-4EE9-9674-88C614FCEED8}"/>
            </a:ext>
          </a:extLst>
        </xdr:cNvPr>
        <xdr:cNvCxnSpPr/>
      </xdr:nvCxnSpPr>
      <xdr:spPr>
        <a:xfrm flipV="1">
          <a:off x="4533900" y="1457325"/>
          <a:ext cx="98174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0</xdr:rowOff>
    </xdr:from>
    <xdr:to>
      <xdr:col>3</xdr:col>
      <xdr:colOff>429296</xdr:colOff>
      <xdr:row>10</xdr:row>
      <xdr:rowOff>1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D5C62DF0-748E-47D5-919C-D6136589CB36}"/>
            </a:ext>
          </a:extLst>
        </xdr:cNvPr>
        <xdr:cNvCxnSpPr/>
      </xdr:nvCxnSpPr>
      <xdr:spPr>
        <a:xfrm flipV="1">
          <a:off x="1219200" y="1619250"/>
          <a:ext cx="98174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552718</xdr:colOff>
      <xdr:row>10</xdr:row>
      <xdr:rowOff>0</xdr:rowOff>
    </xdr:from>
    <xdr:to>
      <xdr:col>5</xdr:col>
      <xdr:colOff>429295</xdr:colOff>
      <xdr:row>10</xdr:row>
      <xdr:rowOff>1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A6E7E180-65A9-484C-B5CC-F4F99AD6523B}"/>
            </a:ext>
          </a:extLst>
        </xdr:cNvPr>
        <xdr:cNvCxnSpPr/>
      </xdr:nvCxnSpPr>
      <xdr:spPr>
        <a:xfrm flipV="1">
          <a:off x="2324368" y="1619250"/>
          <a:ext cx="981477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429296</xdr:colOff>
      <xdr:row>10</xdr:row>
      <xdr:rowOff>1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E7C8945-C31A-47F8-B1C2-D171F9D09F22}"/>
            </a:ext>
          </a:extLst>
        </xdr:cNvPr>
        <xdr:cNvCxnSpPr/>
      </xdr:nvCxnSpPr>
      <xdr:spPr>
        <a:xfrm flipV="1">
          <a:off x="3429000" y="1619250"/>
          <a:ext cx="98174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10</xdr:row>
      <xdr:rowOff>0</xdr:rowOff>
    </xdr:from>
    <xdr:to>
      <xdr:col>9</xdr:col>
      <xdr:colOff>429296</xdr:colOff>
      <xdr:row>10</xdr:row>
      <xdr:rowOff>1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44AEA599-8A71-408D-8793-E2B9B5DF6301}"/>
            </a:ext>
          </a:extLst>
        </xdr:cNvPr>
        <xdr:cNvCxnSpPr/>
      </xdr:nvCxnSpPr>
      <xdr:spPr>
        <a:xfrm flipV="1">
          <a:off x="4533900" y="1619250"/>
          <a:ext cx="98174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11</xdr:row>
      <xdr:rowOff>0</xdr:rowOff>
    </xdr:from>
    <xdr:to>
      <xdr:col>9</xdr:col>
      <xdr:colOff>429296</xdr:colOff>
      <xdr:row>11</xdr:row>
      <xdr:rowOff>1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D380C50-751C-4DB8-803F-06AE20447A63}"/>
            </a:ext>
          </a:extLst>
        </xdr:cNvPr>
        <xdr:cNvCxnSpPr/>
      </xdr:nvCxnSpPr>
      <xdr:spPr>
        <a:xfrm flipV="1">
          <a:off x="4533900" y="1781175"/>
          <a:ext cx="98174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11</xdr:row>
      <xdr:rowOff>0</xdr:rowOff>
    </xdr:from>
    <xdr:to>
      <xdr:col>7</xdr:col>
      <xdr:colOff>429296</xdr:colOff>
      <xdr:row>11</xdr:row>
      <xdr:rowOff>1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4A915146-8CA9-432D-BC9C-0EDD227634A1}"/>
            </a:ext>
          </a:extLst>
        </xdr:cNvPr>
        <xdr:cNvCxnSpPr/>
      </xdr:nvCxnSpPr>
      <xdr:spPr>
        <a:xfrm flipV="1">
          <a:off x="3429000" y="1781175"/>
          <a:ext cx="98174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552718</xdr:colOff>
      <xdr:row>11</xdr:row>
      <xdr:rowOff>0</xdr:rowOff>
    </xdr:from>
    <xdr:to>
      <xdr:col>5</xdr:col>
      <xdr:colOff>429295</xdr:colOff>
      <xdr:row>11</xdr:row>
      <xdr:rowOff>1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4532F87C-B1C4-4D70-A20E-E4844B5EBE5D}"/>
            </a:ext>
          </a:extLst>
        </xdr:cNvPr>
        <xdr:cNvCxnSpPr/>
      </xdr:nvCxnSpPr>
      <xdr:spPr>
        <a:xfrm flipV="1">
          <a:off x="2324368" y="1781175"/>
          <a:ext cx="981477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0</xdr:rowOff>
    </xdr:from>
    <xdr:to>
      <xdr:col>3</xdr:col>
      <xdr:colOff>429296</xdr:colOff>
      <xdr:row>11</xdr:row>
      <xdr:rowOff>1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79CEE408-50C9-4DE6-B00A-48347CC03D36}"/>
            </a:ext>
          </a:extLst>
        </xdr:cNvPr>
        <xdr:cNvCxnSpPr/>
      </xdr:nvCxnSpPr>
      <xdr:spPr>
        <a:xfrm flipV="1">
          <a:off x="1219200" y="1781175"/>
          <a:ext cx="981746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9526</xdr:colOff>
      <xdr:row>19</xdr:row>
      <xdr:rowOff>50496</xdr:rowOff>
    </xdr:from>
    <xdr:to>
      <xdr:col>9</xdr:col>
      <xdr:colOff>523876</xdr:colOff>
      <xdr:row>24</xdr:row>
      <xdr:rowOff>181167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E47B31-51F9-41BD-AB3D-250823B221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6" y="3746196"/>
          <a:ext cx="6267450" cy="1083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3"/>
  <sheetViews>
    <sheetView topLeftCell="A42" zoomScale="160" zoomScaleNormal="160" workbookViewId="0">
      <selection activeCell="A53" sqref="A53:J53"/>
    </sheetView>
  </sheetViews>
  <sheetFormatPr defaultRowHeight="12.75" x14ac:dyDescent="0.2"/>
  <cols>
    <col min="1" max="2" width="9.140625" style="3"/>
    <col min="3" max="10" width="8.28515625" style="3" customWidth="1"/>
    <col min="11" max="16384" width="9.140625" style="3"/>
  </cols>
  <sheetData>
    <row r="1" spans="1:10" x14ac:dyDescent="0.2">
      <c r="A1" s="95" t="s">
        <v>5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">
      <c r="A3" s="4" t="s">
        <v>6</v>
      </c>
      <c r="B3" s="4"/>
      <c r="C3" s="6"/>
      <c r="D3" s="6"/>
      <c r="E3" s="6"/>
      <c r="F3" s="4"/>
      <c r="G3" s="4" t="s">
        <v>9</v>
      </c>
      <c r="H3" s="4"/>
      <c r="I3" s="6"/>
      <c r="J3" s="6"/>
    </row>
    <row r="4" spans="1:10" x14ac:dyDescent="0.2">
      <c r="A4" s="4" t="s">
        <v>7</v>
      </c>
      <c r="B4" s="4"/>
      <c r="C4" s="6"/>
      <c r="D4" s="6"/>
      <c r="E4" s="6"/>
      <c r="F4" s="4"/>
      <c r="G4" s="4" t="s">
        <v>10</v>
      </c>
      <c r="H4" s="4"/>
      <c r="I4" s="7"/>
      <c r="J4" s="7"/>
    </row>
    <row r="5" spans="1:10" x14ac:dyDescent="0.2">
      <c r="A5" s="4" t="s">
        <v>8</v>
      </c>
      <c r="B5" s="4"/>
      <c r="C5" s="6"/>
      <c r="D5" s="6"/>
      <c r="E5" s="6"/>
      <c r="F5" s="4"/>
      <c r="G5" s="4"/>
      <c r="H5" s="4"/>
      <c r="I5" s="4"/>
      <c r="J5" s="4"/>
    </row>
    <row r="6" spans="1:10" x14ac:dyDescent="0.2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x14ac:dyDescent="0.2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x14ac:dyDescent="0.2">
      <c r="A8" s="4"/>
      <c r="B8" s="4"/>
      <c r="C8" s="52" t="s">
        <v>14</v>
      </c>
      <c r="D8" s="52"/>
      <c r="E8" s="52" t="s">
        <v>15</v>
      </c>
      <c r="F8" s="52"/>
      <c r="G8" s="52" t="s">
        <v>16</v>
      </c>
      <c r="H8" s="52"/>
      <c r="I8" s="52" t="s">
        <v>17</v>
      </c>
      <c r="J8" s="52"/>
    </row>
    <row r="9" spans="1:10" x14ac:dyDescent="0.2">
      <c r="A9" s="4" t="s">
        <v>11</v>
      </c>
      <c r="B9" s="4"/>
      <c r="C9" s="4"/>
      <c r="D9" s="4"/>
      <c r="E9" s="4"/>
      <c r="F9" s="4"/>
      <c r="G9" s="4"/>
      <c r="H9" s="4"/>
      <c r="I9" s="4"/>
      <c r="J9" s="4"/>
    </row>
    <row r="10" spans="1:10" x14ac:dyDescent="0.2">
      <c r="A10" s="4" t="s">
        <v>12</v>
      </c>
      <c r="B10" s="4"/>
      <c r="C10" s="4"/>
      <c r="D10" s="4"/>
      <c r="E10" s="4"/>
      <c r="F10" s="4"/>
      <c r="G10" s="4"/>
      <c r="H10" s="4"/>
      <c r="I10" s="4"/>
      <c r="J10" s="4"/>
    </row>
    <row r="11" spans="1:10" x14ac:dyDescent="0.2">
      <c r="A11" s="4" t="s">
        <v>13</v>
      </c>
      <c r="B11" s="4"/>
      <c r="C11" s="4"/>
      <c r="D11" s="4"/>
      <c r="E11" s="4"/>
      <c r="F11" s="4"/>
      <c r="G11" s="4"/>
      <c r="H11" s="4"/>
      <c r="I11" s="4"/>
      <c r="J11" s="4"/>
    </row>
    <row r="12" spans="1:10" x14ac:dyDescent="0.2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x14ac:dyDescent="0.2">
      <c r="A13" s="4" t="s">
        <v>18</v>
      </c>
      <c r="B13" s="4"/>
      <c r="C13" s="4" t="s">
        <v>19</v>
      </c>
      <c r="D13" s="4"/>
      <c r="E13" s="4" t="s">
        <v>20</v>
      </c>
      <c r="F13" s="4"/>
      <c r="G13" s="4"/>
      <c r="H13" s="4"/>
      <c r="I13" s="4"/>
      <c r="J13" s="4"/>
    </row>
    <row r="14" spans="1:10" x14ac:dyDescent="0.2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4" t="s">
        <v>24</v>
      </c>
      <c r="B15" s="4"/>
      <c r="C15" s="4" t="s">
        <v>21</v>
      </c>
      <c r="D15" s="4"/>
      <c r="E15" s="4"/>
      <c r="F15" s="4" t="s">
        <v>22</v>
      </c>
      <c r="G15" s="4"/>
      <c r="H15" s="4"/>
      <c r="I15" s="4"/>
      <c r="J15" s="4"/>
    </row>
    <row r="16" spans="1:10" x14ac:dyDescent="0.2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4" t="s">
        <v>23</v>
      </c>
      <c r="B17" s="4"/>
      <c r="C17" s="51" t="s">
        <v>25</v>
      </c>
      <c r="D17" s="51"/>
      <c r="E17" s="51"/>
      <c r="F17" s="51"/>
      <c r="G17" s="51"/>
      <c r="H17" s="51"/>
      <c r="I17" s="51"/>
      <c r="J17" s="51"/>
    </row>
    <row r="18" spans="1:10" x14ac:dyDescent="0.2">
      <c r="A18" s="4"/>
      <c r="B18" s="4"/>
      <c r="C18" s="51"/>
      <c r="D18" s="51"/>
      <c r="E18" s="51"/>
      <c r="F18" s="51"/>
      <c r="G18" s="51"/>
      <c r="H18" s="51"/>
      <c r="I18" s="51"/>
      <c r="J18" s="51"/>
    </row>
    <row r="19" spans="1:10" x14ac:dyDescent="0.2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">
      <c r="A20" s="4"/>
      <c r="B20" s="4" t="s">
        <v>26</v>
      </c>
      <c r="C20" s="4"/>
      <c r="D20" s="4"/>
      <c r="E20" s="4"/>
      <c r="F20" s="4"/>
      <c r="G20" s="4"/>
      <c r="H20" s="4"/>
      <c r="I20" s="5"/>
      <c r="J20" s="4"/>
    </row>
    <row r="21" spans="1:10" x14ac:dyDescent="0.2">
      <c r="A21" s="4"/>
      <c r="B21" s="4" t="s">
        <v>27</v>
      </c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4"/>
      <c r="B22" s="4" t="s">
        <v>28</v>
      </c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4"/>
      <c r="B23" s="8" t="s">
        <v>29</v>
      </c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 ht="13.5" thickBot="1" x14ac:dyDescent="0.25">
      <c r="A25" s="4" t="s">
        <v>44</v>
      </c>
      <c r="B25" s="4" t="s">
        <v>45</v>
      </c>
      <c r="C25" s="4"/>
      <c r="D25" s="4" t="s">
        <v>46</v>
      </c>
      <c r="E25" s="4"/>
      <c r="F25" s="4"/>
      <c r="G25" s="4"/>
      <c r="H25" s="4"/>
      <c r="I25" s="4"/>
      <c r="J25" s="4"/>
    </row>
    <row r="26" spans="1:10" x14ac:dyDescent="0.2">
      <c r="A26" s="4" t="s">
        <v>31</v>
      </c>
      <c r="B26" s="4"/>
      <c r="C26" s="9">
        <v>560</v>
      </c>
      <c r="D26" s="2" t="s">
        <v>33</v>
      </c>
      <c r="E26" s="4"/>
      <c r="F26" s="9">
        <v>51</v>
      </c>
      <c r="G26" s="1" t="s">
        <v>35</v>
      </c>
      <c r="H26" s="4"/>
      <c r="I26" s="9">
        <v>1063</v>
      </c>
      <c r="J26" s="4" t="s">
        <v>37</v>
      </c>
    </row>
    <row r="27" spans="1:10" ht="13.5" thickBot="1" x14ac:dyDescent="0.25">
      <c r="A27" s="4" t="s">
        <v>32</v>
      </c>
      <c r="B27" s="4"/>
      <c r="C27" s="10">
        <v>62</v>
      </c>
      <c r="D27" s="2" t="s">
        <v>34</v>
      </c>
      <c r="E27" s="4"/>
      <c r="F27" s="10">
        <v>1</v>
      </c>
      <c r="G27" s="1" t="s">
        <v>36</v>
      </c>
      <c r="H27" s="4"/>
      <c r="I27" s="10">
        <v>59</v>
      </c>
      <c r="J27" s="4" t="s">
        <v>37</v>
      </c>
    </row>
    <row r="28" spans="1:10" x14ac:dyDescent="0.2">
      <c r="A28" s="4" t="s">
        <v>88</v>
      </c>
      <c r="B28" s="4"/>
      <c r="C28" s="4" t="s">
        <v>40</v>
      </c>
      <c r="D28" s="4" t="s">
        <v>41</v>
      </c>
      <c r="E28" s="4" t="s">
        <v>42</v>
      </c>
      <c r="F28" s="4"/>
      <c r="G28" s="1"/>
      <c r="H28" s="4"/>
      <c r="I28" s="4"/>
      <c r="J28" s="4"/>
    </row>
    <row r="29" spans="1:10" ht="13.5" thickBo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ht="13.5" thickBot="1" x14ac:dyDescent="0.25">
      <c r="A30" s="4" t="s">
        <v>30</v>
      </c>
      <c r="B30" s="13"/>
      <c r="C30" s="14" t="s">
        <v>38</v>
      </c>
      <c r="D30" s="15"/>
      <c r="E30" s="13"/>
      <c r="F30" s="14" t="s">
        <v>39</v>
      </c>
      <c r="G30" s="15"/>
      <c r="H30" s="13"/>
      <c r="I30" s="14" t="s">
        <v>39</v>
      </c>
      <c r="J30" s="98"/>
    </row>
    <row r="31" spans="1:10" x14ac:dyDescent="0.2">
      <c r="A31" s="4" t="s">
        <v>31</v>
      </c>
      <c r="B31" s="4"/>
      <c r="C31" s="12"/>
      <c r="D31" s="2" t="s">
        <v>33</v>
      </c>
      <c r="E31" s="4"/>
      <c r="F31" s="12"/>
      <c r="G31" s="1" t="s">
        <v>35</v>
      </c>
      <c r="H31" s="4"/>
      <c r="I31" s="12"/>
      <c r="J31" s="4" t="s">
        <v>37</v>
      </c>
    </row>
    <row r="32" spans="1:10" ht="13.5" thickBot="1" x14ac:dyDescent="0.25">
      <c r="A32" s="4" t="s">
        <v>32</v>
      </c>
      <c r="B32" s="4"/>
      <c r="C32" s="10"/>
      <c r="D32" s="2" t="s">
        <v>34</v>
      </c>
      <c r="E32" s="4"/>
      <c r="F32" s="10"/>
      <c r="G32" s="1" t="s">
        <v>36</v>
      </c>
      <c r="H32" s="4"/>
      <c r="I32" s="10"/>
      <c r="J32" s="4" t="s">
        <v>37</v>
      </c>
    </row>
    <row r="33" spans="1:10" x14ac:dyDescent="0.2">
      <c r="A33" s="4" t="s">
        <v>88</v>
      </c>
      <c r="B33" s="4"/>
      <c r="C33" s="4" t="s">
        <v>40</v>
      </c>
      <c r="D33" s="4" t="s">
        <v>41</v>
      </c>
      <c r="E33" s="4" t="s">
        <v>42</v>
      </c>
      <c r="F33" s="4"/>
      <c r="G33" s="4"/>
      <c r="H33" s="4"/>
      <c r="I33" s="4"/>
      <c r="J33" s="4"/>
    </row>
    <row r="34" spans="1:10" ht="13.5" thickBo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 ht="13.5" thickBot="1" x14ac:dyDescent="0.25">
      <c r="A35" s="4" t="s">
        <v>43</v>
      </c>
      <c r="B35" s="13"/>
      <c r="C35" s="14" t="s">
        <v>38</v>
      </c>
      <c r="D35" s="15"/>
      <c r="E35" s="13"/>
      <c r="F35" s="14" t="s">
        <v>39</v>
      </c>
      <c r="G35" s="15"/>
      <c r="H35" s="13"/>
      <c r="I35" s="14" t="s">
        <v>39</v>
      </c>
      <c r="J35" s="98"/>
    </row>
    <row r="36" spans="1:10" x14ac:dyDescent="0.2">
      <c r="A36" s="4" t="s">
        <v>31</v>
      </c>
      <c r="B36" s="4"/>
      <c r="C36" s="12"/>
      <c r="D36" s="2" t="s">
        <v>33</v>
      </c>
      <c r="E36" s="4"/>
      <c r="F36" s="12"/>
      <c r="G36" s="1" t="s">
        <v>35</v>
      </c>
      <c r="H36" s="4"/>
      <c r="I36" s="12"/>
      <c r="J36" s="4" t="s">
        <v>37</v>
      </c>
    </row>
    <row r="37" spans="1:10" ht="13.5" thickBot="1" x14ac:dyDescent="0.25">
      <c r="A37" s="4" t="s">
        <v>32</v>
      </c>
      <c r="B37" s="4"/>
      <c r="C37" s="10"/>
      <c r="D37" s="2" t="s">
        <v>34</v>
      </c>
      <c r="E37" s="4"/>
      <c r="F37" s="10"/>
      <c r="G37" s="1" t="s">
        <v>36</v>
      </c>
      <c r="H37" s="4"/>
      <c r="I37" s="10"/>
      <c r="J37" s="4" t="s">
        <v>37</v>
      </c>
    </row>
    <row r="38" spans="1:10" x14ac:dyDescent="0.2">
      <c r="A38" s="4" t="s">
        <v>88</v>
      </c>
      <c r="B38" s="4"/>
      <c r="C38" s="4" t="s">
        <v>40</v>
      </c>
      <c r="D38" s="4" t="s">
        <v>41</v>
      </c>
      <c r="E38" s="4" t="s">
        <v>42</v>
      </c>
      <c r="F38" s="4"/>
      <c r="G38" s="4"/>
      <c r="H38" s="4"/>
      <c r="I38" s="4"/>
      <c r="J38" s="4"/>
    </row>
    <row r="39" spans="1:10" x14ac:dyDescent="0.2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4" t="s">
        <v>47</v>
      </c>
      <c r="B40" s="4"/>
      <c r="C40" s="4" t="s">
        <v>40</v>
      </c>
      <c r="D40" s="4" t="s">
        <v>41</v>
      </c>
      <c r="E40" s="4" t="s">
        <v>42</v>
      </c>
      <c r="F40" s="4"/>
      <c r="G40" s="4"/>
      <c r="H40" s="4"/>
      <c r="I40" s="4"/>
      <c r="J40" s="4"/>
    </row>
    <row r="41" spans="1:10" x14ac:dyDescent="0.2">
      <c r="A41" s="4" t="s">
        <v>48</v>
      </c>
      <c r="B41" s="4"/>
      <c r="C41" s="4" t="s">
        <v>40</v>
      </c>
      <c r="D41" s="4" t="s">
        <v>41</v>
      </c>
      <c r="E41" s="4" t="s">
        <v>42</v>
      </c>
      <c r="F41" s="4"/>
      <c r="G41" s="4"/>
      <c r="H41" s="4"/>
      <c r="I41" s="4"/>
      <c r="J41" s="4"/>
    </row>
    <row r="42" spans="1:10" x14ac:dyDescent="0.2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4"/>
      <c r="B50" s="11" t="s">
        <v>49</v>
      </c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4"/>
      <c r="B51" s="4"/>
      <c r="C51" s="4"/>
      <c r="D51" s="4"/>
      <c r="E51" s="4"/>
      <c r="F51" s="4"/>
      <c r="G51" s="4"/>
      <c r="H51" s="4"/>
      <c r="J51" s="4"/>
    </row>
    <row r="53" spans="1:10" x14ac:dyDescent="0.2">
      <c r="A53" s="99" t="s">
        <v>89</v>
      </c>
      <c r="B53" s="99"/>
      <c r="C53" s="99"/>
      <c r="D53" s="99"/>
      <c r="E53" s="99"/>
      <c r="F53" s="99"/>
      <c r="G53" s="99"/>
      <c r="H53" s="99"/>
      <c r="I53" s="99"/>
      <c r="J53" s="99"/>
    </row>
  </sheetData>
  <mergeCells count="7">
    <mergeCell ref="A53:J53"/>
    <mergeCell ref="C17:J18"/>
    <mergeCell ref="A1:J1"/>
    <mergeCell ref="C8:D8"/>
    <mergeCell ref="E8:F8"/>
    <mergeCell ref="G8:H8"/>
    <mergeCell ref="I8:J8"/>
  </mergeCells>
  <printOptions horizontalCentered="1" verticalCentered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4"/>
  <sheetViews>
    <sheetView topLeftCell="A23" workbookViewId="0">
      <selection activeCell="F48" sqref="F48"/>
    </sheetView>
  </sheetViews>
  <sheetFormatPr defaultRowHeight="15" x14ac:dyDescent="0.25"/>
  <cols>
    <col min="1" max="1" width="12" bestFit="1" customWidth="1"/>
  </cols>
  <sheetData>
    <row r="1" spans="1:10" ht="16.5" thickBot="1" x14ac:dyDescent="0.3">
      <c r="A1" s="58" t="s">
        <v>59</v>
      </c>
      <c r="B1" s="59"/>
      <c r="C1" s="59"/>
      <c r="D1" s="59"/>
      <c r="E1" s="59"/>
      <c r="F1" s="59"/>
      <c r="G1" s="59"/>
      <c r="H1" s="59"/>
      <c r="I1" s="59"/>
      <c r="J1" s="60"/>
    </row>
    <row r="2" spans="1:10" ht="16.5" thickBot="1" x14ac:dyDescent="0.3">
      <c r="A2" s="55" t="s">
        <v>50</v>
      </c>
      <c r="B2" s="56"/>
      <c r="C2" s="56"/>
      <c r="D2" s="56"/>
      <c r="E2" s="56"/>
      <c r="F2" s="56"/>
      <c r="G2" s="56"/>
      <c r="H2" s="56"/>
      <c r="I2" s="56"/>
      <c r="J2" s="57"/>
    </row>
    <row r="3" spans="1:10" ht="15.75" x14ac:dyDescent="0.25">
      <c r="A3" s="16" t="s">
        <v>0</v>
      </c>
      <c r="B3" s="17">
        <v>0.5</v>
      </c>
      <c r="C3" s="17">
        <v>0.625</v>
      </c>
      <c r="D3" s="17">
        <v>0.75</v>
      </c>
      <c r="E3" s="17">
        <v>0.875</v>
      </c>
      <c r="F3" s="17">
        <v>1</v>
      </c>
      <c r="G3" s="17">
        <v>1.125</v>
      </c>
      <c r="H3" s="17">
        <v>1.25</v>
      </c>
      <c r="I3" s="17">
        <v>1.375</v>
      </c>
      <c r="J3" s="18">
        <v>1.5</v>
      </c>
    </row>
    <row r="4" spans="1:10" ht="16.5" thickBot="1" x14ac:dyDescent="0.3">
      <c r="A4" s="19" t="s">
        <v>1</v>
      </c>
      <c r="B4" s="20">
        <v>1</v>
      </c>
      <c r="C4" s="20">
        <v>2</v>
      </c>
      <c r="D4" s="20">
        <v>3</v>
      </c>
      <c r="E4" s="20">
        <v>4</v>
      </c>
      <c r="F4" s="20">
        <v>5</v>
      </c>
      <c r="G4" s="20">
        <v>6</v>
      </c>
      <c r="H4" s="20">
        <v>8</v>
      </c>
      <c r="I4" s="20">
        <v>10</v>
      </c>
      <c r="J4" s="21">
        <v>12</v>
      </c>
    </row>
    <row r="5" spans="1:10" ht="16.5" thickBot="1" x14ac:dyDescent="0.3">
      <c r="A5" s="22"/>
      <c r="B5" s="23"/>
      <c r="C5" s="23"/>
      <c r="D5" s="24"/>
      <c r="E5" s="24"/>
      <c r="F5" s="24"/>
      <c r="G5" s="24"/>
      <c r="H5" s="23"/>
      <c r="I5" s="24"/>
      <c r="J5" s="25"/>
    </row>
    <row r="6" spans="1:10" ht="16.5" thickBot="1" x14ac:dyDescent="0.3">
      <c r="A6" s="55" t="s">
        <v>51</v>
      </c>
      <c r="B6" s="56"/>
      <c r="C6" s="56"/>
      <c r="D6" s="56"/>
      <c r="E6" s="56"/>
      <c r="F6" s="56"/>
      <c r="G6" s="56"/>
      <c r="H6" s="56"/>
      <c r="I6" s="56"/>
      <c r="J6" s="57"/>
    </row>
    <row r="7" spans="1:10" ht="15.75" x14ac:dyDescent="0.25">
      <c r="A7" s="16" t="s">
        <v>0</v>
      </c>
      <c r="B7" s="17">
        <v>0.5</v>
      </c>
      <c r="C7" s="17">
        <v>0.625</v>
      </c>
      <c r="D7" s="17">
        <v>0.75</v>
      </c>
      <c r="E7" s="17">
        <v>0.875</v>
      </c>
      <c r="F7" s="17">
        <v>1</v>
      </c>
      <c r="G7" s="17">
        <v>1.125</v>
      </c>
      <c r="H7" s="17">
        <v>1.25</v>
      </c>
      <c r="I7" s="17">
        <v>1.375</v>
      </c>
      <c r="J7" s="18">
        <v>1.5</v>
      </c>
    </row>
    <row r="8" spans="1:10" ht="15.75" x14ac:dyDescent="0.25">
      <c r="A8" s="26" t="s">
        <v>1</v>
      </c>
      <c r="B8" s="27">
        <v>12</v>
      </c>
      <c r="C8" s="27">
        <v>19</v>
      </c>
      <c r="D8" s="27">
        <v>28</v>
      </c>
      <c r="E8" s="27">
        <v>39</v>
      </c>
      <c r="F8" s="27">
        <v>51</v>
      </c>
      <c r="G8" s="27">
        <v>64</v>
      </c>
      <c r="H8" s="27">
        <v>81</v>
      </c>
      <c r="I8" s="27">
        <v>97</v>
      </c>
      <c r="J8" s="28">
        <v>118</v>
      </c>
    </row>
    <row r="9" spans="1:10" ht="16.5" thickBot="1" x14ac:dyDescent="0.3">
      <c r="A9" s="19" t="s">
        <v>2</v>
      </c>
      <c r="B9" s="29">
        <v>125</v>
      </c>
      <c r="C9" s="29">
        <v>247</v>
      </c>
      <c r="D9" s="29">
        <v>438</v>
      </c>
      <c r="E9" s="29">
        <v>711</v>
      </c>
      <c r="F9" s="29">
        <v>1063</v>
      </c>
      <c r="G9" s="29">
        <v>1313</v>
      </c>
      <c r="H9" s="29">
        <v>1849</v>
      </c>
      <c r="I9" s="29">
        <v>2435</v>
      </c>
      <c r="J9" s="30">
        <v>3219</v>
      </c>
    </row>
    <row r="10" spans="1:10" ht="16.5" thickBot="1" x14ac:dyDescent="0.3">
      <c r="A10" s="22"/>
      <c r="B10" s="23"/>
      <c r="C10" s="23"/>
      <c r="D10" s="24"/>
      <c r="E10" s="24"/>
      <c r="F10" s="24"/>
      <c r="G10" s="24"/>
      <c r="H10" s="23"/>
      <c r="I10" s="24"/>
      <c r="J10" s="25"/>
    </row>
    <row r="11" spans="1:10" ht="16.5" thickBot="1" x14ac:dyDescent="0.3">
      <c r="A11" s="55" t="s">
        <v>57</v>
      </c>
      <c r="B11" s="56"/>
      <c r="C11" s="56"/>
      <c r="D11" s="56"/>
      <c r="E11" s="56"/>
      <c r="F11" s="56"/>
      <c r="G11" s="56"/>
      <c r="H11" s="56"/>
      <c r="I11" s="56"/>
      <c r="J11" s="57"/>
    </row>
    <row r="12" spans="1:10" ht="15.75" x14ac:dyDescent="0.25">
      <c r="A12" s="31" t="s">
        <v>3</v>
      </c>
      <c r="B12" s="61" t="s">
        <v>54</v>
      </c>
      <c r="C12" s="53"/>
      <c r="D12" s="53" t="s">
        <v>55</v>
      </c>
      <c r="E12" s="53"/>
      <c r="F12" s="53"/>
      <c r="G12" s="53"/>
      <c r="H12" s="53" t="s">
        <v>56</v>
      </c>
      <c r="I12" s="53"/>
      <c r="J12" s="54"/>
    </row>
    <row r="13" spans="1:10" ht="16.5" thickBot="1" x14ac:dyDescent="0.3">
      <c r="A13" s="32" t="s">
        <v>4</v>
      </c>
      <c r="B13" s="66">
        <v>0.66666666666666663</v>
      </c>
      <c r="C13" s="67"/>
      <c r="D13" s="68">
        <v>1</v>
      </c>
      <c r="E13" s="68"/>
      <c r="F13" s="68"/>
      <c r="G13" s="68"/>
      <c r="H13" s="67">
        <v>1.1666666666666667</v>
      </c>
      <c r="I13" s="68"/>
      <c r="J13" s="69"/>
    </row>
    <row r="14" spans="1:10" ht="15.75" x14ac:dyDescent="0.25">
      <c r="A14" s="22"/>
      <c r="B14" s="23"/>
      <c r="C14" s="23"/>
      <c r="D14" s="24"/>
      <c r="E14" s="24"/>
      <c r="F14" s="24"/>
      <c r="G14" s="24"/>
      <c r="H14" s="23"/>
      <c r="I14" s="24"/>
      <c r="J14" s="25"/>
    </row>
    <row r="15" spans="1:10" ht="16.5" thickBot="1" x14ac:dyDescent="0.3">
      <c r="A15" s="63" t="s">
        <v>53</v>
      </c>
      <c r="B15" s="64"/>
      <c r="C15" s="64"/>
      <c r="D15" s="64"/>
      <c r="E15" s="64"/>
      <c r="F15" s="64"/>
      <c r="G15" s="64"/>
      <c r="H15" s="64"/>
      <c r="I15" s="64"/>
      <c r="J15" s="65"/>
    </row>
    <row r="16" spans="1:10" ht="15.75" x14ac:dyDescent="0.25">
      <c r="A16" s="16" t="s">
        <v>0</v>
      </c>
      <c r="B16" s="33">
        <v>0.5</v>
      </c>
      <c r="C16" s="33">
        <v>0.625</v>
      </c>
      <c r="D16" s="33">
        <v>0.75</v>
      </c>
      <c r="E16" s="33">
        <v>0.875</v>
      </c>
      <c r="F16" s="33">
        <v>1</v>
      </c>
      <c r="G16" s="33">
        <v>1.125</v>
      </c>
      <c r="H16" s="33">
        <v>1.25</v>
      </c>
      <c r="I16" s="33">
        <v>1.375</v>
      </c>
      <c r="J16" s="34">
        <v>1.5</v>
      </c>
    </row>
    <row r="17" spans="1:10" ht="16.5" thickBot="1" x14ac:dyDescent="0.3">
      <c r="A17" s="19" t="s">
        <v>1</v>
      </c>
      <c r="B17" s="35">
        <v>14</v>
      </c>
      <c r="C17" s="35">
        <v>22</v>
      </c>
      <c r="D17" s="35">
        <v>32</v>
      </c>
      <c r="E17" s="35">
        <v>45</v>
      </c>
      <c r="F17" s="35">
        <v>59</v>
      </c>
      <c r="G17" s="35">
        <v>74</v>
      </c>
      <c r="H17" s="35">
        <v>94</v>
      </c>
      <c r="I17" s="35">
        <v>112</v>
      </c>
      <c r="J17" s="36">
        <v>136</v>
      </c>
    </row>
    <row r="25" spans="1:10" ht="15.75" thickBot="1" x14ac:dyDescent="0.3"/>
    <row r="26" spans="1:10" ht="16.5" thickBot="1" x14ac:dyDescent="0.3">
      <c r="A26" s="58" t="s">
        <v>60</v>
      </c>
      <c r="B26" s="59"/>
      <c r="C26" s="59"/>
      <c r="D26" s="59"/>
      <c r="E26" s="59"/>
      <c r="F26" s="59"/>
      <c r="G26" s="59"/>
      <c r="H26" s="59"/>
      <c r="I26" s="59"/>
      <c r="J26" s="60"/>
    </row>
    <row r="27" spans="1:10" ht="16.5" thickBot="1" x14ac:dyDescent="0.3">
      <c r="A27" s="55" t="s">
        <v>50</v>
      </c>
      <c r="B27" s="56"/>
      <c r="C27" s="56"/>
      <c r="D27" s="56"/>
      <c r="E27" s="56"/>
      <c r="F27" s="56"/>
      <c r="G27" s="56"/>
      <c r="H27" s="56"/>
      <c r="I27" s="56"/>
      <c r="J27" s="57"/>
    </row>
    <row r="28" spans="1:10" ht="15.75" x14ac:dyDescent="0.25">
      <c r="A28" s="16" t="s">
        <v>0</v>
      </c>
      <c r="B28" s="17">
        <v>0.5</v>
      </c>
      <c r="C28" s="17">
        <v>0.625</v>
      </c>
      <c r="D28" s="17">
        <v>0.75</v>
      </c>
      <c r="E28" s="17">
        <v>0.875</v>
      </c>
      <c r="F28" s="17">
        <v>1</v>
      </c>
      <c r="G28" s="17">
        <v>1.125</v>
      </c>
      <c r="H28" s="17">
        <v>1.25</v>
      </c>
      <c r="I28" s="17">
        <v>1.375</v>
      </c>
      <c r="J28" s="18">
        <v>1.5</v>
      </c>
    </row>
    <row r="29" spans="1:10" ht="16.5" thickBot="1" x14ac:dyDescent="0.3">
      <c r="A29" s="19" t="s">
        <v>1</v>
      </c>
      <c r="B29" s="20">
        <v>1</v>
      </c>
      <c r="C29" s="20">
        <v>2</v>
      </c>
      <c r="D29" s="20">
        <v>4</v>
      </c>
      <c r="E29" s="20">
        <v>5</v>
      </c>
      <c r="F29" s="20">
        <v>6</v>
      </c>
      <c r="G29" s="20">
        <v>8</v>
      </c>
      <c r="H29" s="20">
        <v>10</v>
      </c>
      <c r="I29" s="20">
        <v>12</v>
      </c>
      <c r="J29" s="21">
        <v>15</v>
      </c>
    </row>
    <row r="30" spans="1:10" ht="16.5" thickBot="1" x14ac:dyDescent="0.3">
      <c r="A30" s="37"/>
      <c r="B30" s="38"/>
      <c r="C30" s="38"/>
      <c r="D30" s="38"/>
      <c r="E30" s="38"/>
      <c r="F30" s="38"/>
      <c r="G30" s="38"/>
      <c r="H30" s="38"/>
      <c r="I30" s="38"/>
      <c r="J30" s="39"/>
    </row>
    <row r="31" spans="1:10" ht="16.5" thickBot="1" x14ac:dyDescent="0.3">
      <c r="A31" s="55" t="s">
        <v>51</v>
      </c>
      <c r="B31" s="56"/>
      <c r="C31" s="56"/>
      <c r="D31" s="56"/>
      <c r="E31" s="56"/>
      <c r="F31" s="56"/>
      <c r="G31" s="56"/>
      <c r="H31" s="56"/>
      <c r="I31" s="56"/>
      <c r="J31" s="57"/>
    </row>
    <row r="32" spans="1:10" ht="15.75" x14ac:dyDescent="0.25">
      <c r="A32" s="16" t="s">
        <v>0</v>
      </c>
      <c r="B32" s="17">
        <v>0.5</v>
      </c>
      <c r="C32" s="17">
        <v>0.625</v>
      </c>
      <c r="D32" s="17">
        <v>0.75</v>
      </c>
      <c r="E32" s="17">
        <v>0.875</v>
      </c>
      <c r="F32" s="17">
        <v>1</v>
      </c>
      <c r="G32" s="17">
        <v>1.125</v>
      </c>
      <c r="H32" s="17">
        <v>1.25</v>
      </c>
      <c r="I32" s="17">
        <v>1.375</v>
      </c>
      <c r="J32" s="18">
        <v>1.5</v>
      </c>
    </row>
    <row r="33" spans="1:10" ht="15.75" x14ac:dyDescent="0.25">
      <c r="A33" s="26" t="s">
        <v>1</v>
      </c>
      <c r="B33" s="27">
        <v>15</v>
      </c>
      <c r="C33" s="27">
        <v>24</v>
      </c>
      <c r="D33" s="27">
        <v>35</v>
      </c>
      <c r="E33" s="27">
        <v>49</v>
      </c>
      <c r="F33" s="27">
        <v>64</v>
      </c>
      <c r="G33" s="27">
        <v>80</v>
      </c>
      <c r="H33" s="27">
        <v>102</v>
      </c>
      <c r="I33" s="27">
        <v>121</v>
      </c>
      <c r="J33" s="28">
        <v>148</v>
      </c>
    </row>
    <row r="34" spans="1:10" ht="16.5" thickBot="1" x14ac:dyDescent="0.3">
      <c r="A34" s="19" t="s">
        <v>2</v>
      </c>
      <c r="B34" s="29">
        <v>156</v>
      </c>
      <c r="C34" s="29">
        <v>313</v>
      </c>
      <c r="D34" s="29">
        <v>547</v>
      </c>
      <c r="E34" s="29">
        <v>893</v>
      </c>
      <c r="F34" s="29">
        <v>1333</v>
      </c>
      <c r="G34" s="29">
        <v>1875</v>
      </c>
      <c r="H34" s="29">
        <v>2656</v>
      </c>
      <c r="I34" s="29">
        <v>3466</v>
      </c>
      <c r="J34" s="30">
        <v>4625</v>
      </c>
    </row>
    <row r="35" spans="1:10" ht="16.5" thickBot="1" x14ac:dyDescent="0.3">
      <c r="A35" s="37"/>
      <c r="B35" s="40"/>
      <c r="C35" s="40"/>
      <c r="D35" s="40"/>
      <c r="E35" s="40"/>
      <c r="F35" s="40"/>
      <c r="G35" s="40"/>
      <c r="H35" s="40"/>
      <c r="I35" s="40"/>
      <c r="J35" s="41"/>
    </row>
    <row r="36" spans="1:10" ht="16.5" thickBot="1" x14ac:dyDescent="0.3">
      <c r="A36" s="55" t="s">
        <v>57</v>
      </c>
      <c r="B36" s="56"/>
      <c r="C36" s="56"/>
      <c r="D36" s="56"/>
      <c r="E36" s="56"/>
      <c r="F36" s="56"/>
      <c r="G36" s="56"/>
      <c r="H36" s="56"/>
      <c r="I36" s="56"/>
      <c r="J36" s="57"/>
    </row>
    <row r="37" spans="1:10" ht="15.75" x14ac:dyDescent="0.25">
      <c r="A37" s="31" t="s">
        <v>3</v>
      </c>
      <c r="B37" s="61" t="s">
        <v>54</v>
      </c>
      <c r="C37" s="53"/>
      <c r="D37" s="53" t="s">
        <v>55</v>
      </c>
      <c r="E37" s="53"/>
      <c r="F37" s="53"/>
      <c r="G37" s="53"/>
      <c r="H37" s="53" t="s">
        <v>56</v>
      </c>
      <c r="I37" s="53"/>
      <c r="J37" s="54"/>
    </row>
    <row r="38" spans="1:10" ht="16.5" thickBot="1" x14ac:dyDescent="0.3">
      <c r="A38" s="32" t="s">
        <v>4</v>
      </c>
      <c r="B38" s="66">
        <v>0.66666666666666663</v>
      </c>
      <c r="C38" s="67"/>
      <c r="D38" s="70" t="s">
        <v>52</v>
      </c>
      <c r="E38" s="70"/>
      <c r="F38" s="70"/>
      <c r="G38" s="70"/>
      <c r="H38" s="67">
        <v>1</v>
      </c>
      <c r="I38" s="68"/>
      <c r="J38" s="69"/>
    </row>
    <row r="39" spans="1:10" ht="16.5" thickBot="1" x14ac:dyDescent="0.3">
      <c r="A39" s="37"/>
      <c r="B39" s="42"/>
      <c r="C39" s="42"/>
      <c r="D39" s="43"/>
      <c r="E39" s="43"/>
      <c r="F39" s="43"/>
      <c r="G39" s="43"/>
      <c r="H39" s="42"/>
      <c r="I39" s="38"/>
      <c r="J39" s="39"/>
    </row>
    <row r="40" spans="1:10" ht="16.5" thickBot="1" x14ac:dyDescent="0.3">
      <c r="A40" s="55" t="s">
        <v>53</v>
      </c>
      <c r="B40" s="56"/>
      <c r="C40" s="56"/>
      <c r="D40" s="56"/>
      <c r="E40" s="56"/>
      <c r="F40" s="56"/>
      <c r="G40" s="56"/>
      <c r="H40" s="56"/>
      <c r="I40" s="56"/>
      <c r="J40" s="57"/>
    </row>
    <row r="41" spans="1:10" ht="15.75" x14ac:dyDescent="0.25">
      <c r="A41" s="16" t="s">
        <v>0</v>
      </c>
      <c r="B41" s="17">
        <v>0.5</v>
      </c>
      <c r="C41" s="17">
        <v>0.625</v>
      </c>
      <c r="D41" s="17">
        <v>0.75</v>
      </c>
      <c r="E41" s="17">
        <v>0.875</v>
      </c>
      <c r="F41" s="17">
        <v>1</v>
      </c>
      <c r="G41" s="17">
        <v>1.125</v>
      </c>
      <c r="H41" s="17">
        <v>1.25</v>
      </c>
      <c r="I41" s="17">
        <v>1.375</v>
      </c>
      <c r="J41" s="18">
        <v>1.5</v>
      </c>
    </row>
    <row r="42" spans="1:10" ht="16.5" thickBot="1" x14ac:dyDescent="0.3">
      <c r="A42" s="19" t="s">
        <v>1</v>
      </c>
      <c r="B42" s="20">
        <v>17</v>
      </c>
      <c r="C42" s="20">
        <v>28</v>
      </c>
      <c r="D42" s="20">
        <v>40</v>
      </c>
      <c r="E42" s="20">
        <v>56</v>
      </c>
      <c r="F42" s="20">
        <v>74</v>
      </c>
      <c r="G42" s="20">
        <v>92</v>
      </c>
      <c r="H42" s="20">
        <v>117</v>
      </c>
      <c r="I42" s="20">
        <v>139</v>
      </c>
      <c r="J42" s="21">
        <v>170</v>
      </c>
    </row>
    <row r="44" spans="1:10" x14ac:dyDescent="0.25">
      <c r="A44" s="62" t="s">
        <v>58</v>
      </c>
      <c r="B44" s="62"/>
      <c r="C44" s="62"/>
      <c r="D44" s="62"/>
      <c r="E44" s="62"/>
      <c r="F44" s="62"/>
      <c r="G44" s="62"/>
      <c r="H44" s="62"/>
      <c r="I44" s="62"/>
      <c r="J44" s="62"/>
    </row>
  </sheetData>
  <mergeCells count="23">
    <mergeCell ref="A40:J40"/>
    <mergeCell ref="A44:J44"/>
    <mergeCell ref="A6:J6"/>
    <mergeCell ref="A11:J11"/>
    <mergeCell ref="A15:J15"/>
    <mergeCell ref="A27:J27"/>
    <mergeCell ref="A31:J31"/>
    <mergeCell ref="B13:C13"/>
    <mergeCell ref="D13:G13"/>
    <mergeCell ref="H13:J13"/>
    <mergeCell ref="B38:C38"/>
    <mergeCell ref="D38:G38"/>
    <mergeCell ref="H38:J38"/>
    <mergeCell ref="A26:J26"/>
    <mergeCell ref="B37:C37"/>
    <mergeCell ref="D37:G37"/>
    <mergeCell ref="H37:J37"/>
    <mergeCell ref="A36:J36"/>
    <mergeCell ref="A1:J1"/>
    <mergeCell ref="A2:J2"/>
    <mergeCell ref="B12:C12"/>
    <mergeCell ref="D12:G12"/>
    <mergeCell ref="H12:J12"/>
  </mergeCells>
  <pageMargins left="0.5" right="0.25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9F466-F852-46A4-9BA9-34EC919A1C77}">
  <dimension ref="A1:J53"/>
  <sheetViews>
    <sheetView topLeftCell="A40" zoomScale="160" zoomScaleNormal="160" workbookViewId="0">
      <selection activeCell="A54" sqref="A54"/>
    </sheetView>
  </sheetViews>
  <sheetFormatPr defaultRowHeight="12.75" x14ac:dyDescent="0.2"/>
  <cols>
    <col min="1" max="2" width="9.140625" style="3"/>
    <col min="3" max="10" width="8.28515625" style="3" customWidth="1"/>
    <col min="11" max="16384" width="9.140625" style="3"/>
  </cols>
  <sheetData>
    <row r="1" spans="1:10" x14ac:dyDescent="0.2">
      <c r="A1" s="95" t="s">
        <v>71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x14ac:dyDescent="0.2">
      <c r="A3" s="4" t="s">
        <v>6</v>
      </c>
      <c r="B3" s="4"/>
      <c r="C3" s="6"/>
      <c r="D3" s="6"/>
      <c r="E3" s="6"/>
      <c r="F3" s="4"/>
      <c r="G3" s="4" t="s">
        <v>9</v>
      </c>
      <c r="H3" s="4"/>
      <c r="I3" s="6"/>
      <c r="J3" s="6"/>
    </row>
    <row r="4" spans="1:10" x14ac:dyDescent="0.2">
      <c r="A4" s="4" t="s">
        <v>7</v>
      </c>
      <c r="B4" s="4"/>
      <c r="C4" s="6"/>
      <c r="D4" s="6"/>
      <c r="E4" s="6"/>
      <c r="F4" s="4"/>
      <c r="G4" s="4" t="s">
        <v>10</v>
      </c>
      <c r="H4" s="4"/>
      <c r="I4" s="7"/>
      <c r="J4" s="7"/>
    </row>
    <row r="5" spans="1:10" x14ac:dyDescent="0.2">
      <c r="A5" s="4" t="s">
        <v>8</v>
      </c>
      <c r="B5" s="4"/>
      <c r="C5" s="6"/>
      <c r="D5" s="6"/>
      <c r="E5" s="6"/>
      <c r="F5" s="4"/>
      <c r="G5" s="4"/>
      <c r="H5" s="4"/>
      <c r="I5" s="4"/>
      <c r="J5" s="4"/>
    </row>
    <row r="6" spans="1:10" x14ac:dyDescent="0.2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x14ac:dyDescent="0.2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x14ac:dyDescent="0.2">
      <c r="A8" s="4"/>
      <c r="B8" s="4"/>
      <c r="C8" s="52" t="s">
        <v>14</v>
      </c>
      <c r="D8" s="52"/>
      <c r="E8" s="52" t="s">
        <v>15</v>
      </c>
      <c r="F8" s="52"/>
      <c r="G8" s="52" t="s">
        <v>16</v>
      </c>
      <c r="H8" s="52"/>
      <c r="I8" s="52" t="s">
        <v>17</v>
      </c>
      <c r="J8" s="52"/>
    </row>
    <row r="9" spans="1:10" x14ac:dyDescent="0.2">
      <c r="A9" s="4" t="s">
        <v>11</v>
      </c>
      <c r="B9" s="4"/>
      <c r="C9" s="4"/>
      <c r="D9" s="4"/>
      <c r="E9" s="4"/>
      <c r="F9" s="4"/>
      <c r="G9" s="4"/>
      <c r="H9" s="4"/>
      <c r="I9" s="4"/>
      <c r="J9" s="4"/>
    </row>
    <row r="10" spans="1:10" x14ac:dyDescent="0.2">
      <c r="A10" s="4" t="s">
        <v>12</v>
      </c>
      <c r="B10" s="4"/>
      <c r="C10" s="4"/>
      <c r="D10" s="4"/>
      <c r="E10" s="4"/>
      <c r="F10" s="4"/>
      <c r="G10" s="4"/>
      <c r="H10" s="4"/>
      <c r="I10" s="4"/>
      <c r="J10" s="4"/>
    </row>
    <row r="11" spans="1:10" x14ac:dyDescent="0.2">
      <c r="A11" s="4" t="s">
        <v>13</v>
      </c>
      <c r="B11" s="4"/>
      <c r="C11" s="4"/>
      <c r="D11" s="4"/>
      <c r="E11" s="4"/>
      <c r="F11" s="4"/>
      <c r="G11" s="4"/>
      <c r="H11" s="4"/>
      <c r="I11" s="4"/>
      <c r="J11" s="4"/>
    </row>
    <row r="12" spans="1:10" x14ac:dyDescent="0.2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x14ac:dyDescent="0.2">
      <c r="A13" s="4" t="s">
        <v>18</v>
      </c>
      <c r="B13" s="4"/>
      <c r="C13" s="4" t="s">
        <v>19</v>
      </c>
      <c r="D13" s="4"/>
      <c r="E13" s="4" t="s">
        <v>20</v>
      </c>
      <c r="F13" s="4"/>
      <c r="G13" s="4"/>
      <c r="H13" s="4"/>
      <c r="I13" s="4"/>
      <c r="J13" s="4"/>
    </row>
    <row r="14" spans="1:10" x14ac:dyDescent="0.2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">
      <c r="A15" s="4" t="s">
        <v>24</v>
      </c>
      <c r="B15" s="4"/>
      <c r="C15" s="4" t="s">
        <v>21</v>
      </c>
      <c r="D15" s="4"/>
      <c r="E15" s="4"/>
      <c r="F15" s="4" t="s">
        <v>22</v>
      </c>
      <c r="G15" s="4"/>
      <c r="H15" s="4"/>
      <c r="I15" s="4"/>
      <c r="J15" s="4"/>
    </row>
    <row r="16" spans="1:10" x14ac:dyDescent="0.2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">
      <c r="A17" s="97" t="s">
        <v>23</v>
      </c>
      <c r="B17" s="73" t="s">
        <v>72</v>
      </c>
      <c r="C17" s="73"/>
      <c r="D17" s="73"/>
      <c r="E17" s="73"/>
      <c r="F17" s="73"/>
      <c r="G17" s="73"/>
      <c r="H17" s="73"/>
      <c r="I17" s="73"/>
      <c r="J17" s="73"/>
    </row>
    <row r="18" spans="1:10" x14ac:dyDescent="0.2">
      <c r="A18" s="4"/>
      <c r="B18" s="73"/>
      <c r="C18" s="73"/>
      <c r="D18" s="73"/>
      <c r="E18" s="73"/>
      <c r="F18" s="73"/>
      <c r="G18" s="73"/>
      <c r="H18" s="73"/>
      <c r="I18" s="73"/>
      <c r="J18" s="73"/>
    </row>
    <row r="19" spans="1:10" x14ac:dyDescent="0.2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">
      <c r="A20" s="4"/>
      <c r="B20" s="4" t="s">
        <v>75</v>
      </c>
      <c r="C20" s="4"/>
      <c r="D20" s="4"/>
      <c r="E20" s="4"/>
      <c r="F20" s="4"/>
      <c r="G20" s="4"/>
      <c r="H20" s="4"/>
      <c r="I20" s="5"/>
      <c r="J20" s="4"/>
    </row>
    <row r="21" spans="1:10" x14ac:dyDescent="0.2">
      <c r="A21" s="4"/>
      <c r="B21" s="4" t="s">
        <v>76</v>
      </c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4"/>
      <c r="B22" s="4" t="s">
        <v>74</v>
      </c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4"/>
      <c r="B23" s="4" t="s">
        <v>28</v>
      </c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4"/>
      <c r="B24" s="8" t="s">
        <v>29</v>
      </c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4" t="s">
        <v>30</v>
      </c>
      <c r="B27" s="4"/>
      <c r="C27" s="50"/>
      <c r="D27" s="4"/>
      <c r="E27" s="4"/>
      <c r="F27" s="50"/>
      <c r="G27" s="4"/>
      <c r="H27" s="4"/>
      <c r="I27" s="50"/>
      <c r="J27" s="4"/>
    </row>
    <row r="28" spans="1:10" x14ac:dyDescent="0.2">
      <c r="A28" s="4" t="s">
        <v>79</v>
      </c>
      <c r="B28" s="4"/>
      <c r="C28" s="6"/>
      <c r="D28" s="2" t="s">
        <v>77</v>
      </c>
      <c r="E28" s="4"/>
      <c r="F28" s="6"/>
      <c r="G28" s="1" t="s">
        <v>78</v>
      </c>
      <c r="H28" s="4"/>
      <c r="I28" s="74" t="s">
        <v>82</v>
      </c>
      <c r="J28" s="74"/>
    </row>
    <row r="29" spans="1:10" x14ac:dyDescent="0.2">
      <c r="A29" s="4" t="s">
        <v>80</v>
      </c>
      <c r="B29" s="4"/>
      <c r="C29" s="4"/>
      <c r="D29" s="2"/>
      <c r="E29" s="4"/>
      <c r="F29" s="4"/>
      <c r="G29" s="1"/>
      <c r="H29" s="4"/>
      <c r="I29" s="75" t="s">
        <v>83</v>
      </c>
      <c r="J29" s="75"/>
    </row>
    <row r="30" spans="1:10" x14ac:dyDescent="0.2">
      <c r="A30" s="4"/>
      <c r="B30" s="4" t="s">
        <v>81</v>
      </c>
      <c r="C30" s="4"/>
      <c r="D30" s="6"/>
      <c r="E30" s="74" t="s">
        <v>82</v>
      </c>
      <c r="F30" s="74"/>
      <c r="G30" s="4"/>
      <c r="H30" s="4"/>
      <c r="I30" s="4"/>
      <c r="J30" s="4"/>
    </row>
    <row r="31" spans="1:10" x14ac:dyDescent="0.2">
      <c r="A31" s="4"/>
      <c r="B31" s="4"/>
      <c r="C31" s="4"/>
      <c r="D31" s="4"/>
      <c r="E31" s="75" t="s">
        <v>83</v>
      </c>
      <c r="F31" s="75"/>
      <c r="G31" s="4"/>
      <c r="H31" s="4"/>
      <c r="I31" s="4"/>
      <c r="J31" s="4"/>
    </row>
    <row r="32" spans="1:10" x14ac:dyDescent="0.2">
      <c r="A32" s="4"/>
      <c r="B32" s="4"/>
      <c r="C32" s="50"/>
      <c r="D32" s="4"/>
      <c r="E32" s="4"/>
      <c r="F32" s="50"/>
      <c r="G32" s="4"/>
      <c r="H32" s="4"/>
      <c r="I32" s="50"/>
      <c r="J32" s="4"/>
    </row>
    <row r="33" spans="1:10" x14ac:dyDescent="0.2">
      <c r="A33" s="4"/>
      <c r="B33" s="4"/>
      <c r="C33" s="4"/>
      <c r="D33" s="2"/>
      <c r="E33" s="4"/>
      <c r="F33" s="4"/>
      <c r="G33" s="1"/>
      <c r="H33" s="4"/>
      <c r="I33" s="4"/>
      <c r="J33" s="4"/>
    </row>
    <row r="34" spans="1:10" x14ac:dyDescent="0.2">
      <c r="A34" s="4" t="s">
        <v>43</v>
      </c>
      <c r="B34" s="4"/>
      <c r="C34" s="50"/>
      <c r="D34" s="4"/>
      <c r="E34" s="4"/>
      <c r="F34" s="50"/>
      <c r="G34" s="4"/>
      <c r="H34" s="4"/>
      <c r="I34" s="50"/>
      <c r="J34" s="4"/>
    </row>
    <row r="35" spans="1:10" x14ac:dyDescent="0.2">
      <c r="A35" s="4" t="s">
        <v>79</v>
      </c>
      <c r="B35" s="4"/>
      <c r="C35" s="6"/>
      <c r="D35" s="2" t="s">
        <v>77</v>
      </c>
      <c r="E35" s="4"/>
      <c r="F35" s="6"/>
      <c r="G35" s="1" t="s">
        <v>78</v>
      </c>
      <c r="H35" s="4"/>
      <c r="I35" s="74" t="s">
        <v>82</v>
      </c>
      <c r="J35" s="74"/>
    </row>
    <row r="36" spans="1:10" x14ac:dyDescent="0.2">
      <c r="A36" s="4" t="s">
        <v>80</v>
      </c>
      <c r="B36" s="4"/>
      <c r="C36" s="4"/>
      <c r="D36" s="2"/>
      <c r="E36" s="4"/>
      <c r="F36" s="4"/>
      <c r="G36" s="1"/>
      <c r="H36" s="4"/>
      <c r="I36" s="75" t="s">
        <v>83</v>
      </c>
      <c r="J36" s="75"/>
    </row>
    <row r="37" spans="1:10" x14ac:dyDescent="0.2">
      <c r="A37" s="4"/>
      <c r="B37" s="4" t="s">
        <v>81</v>
      </c>
      <c r="C37" s="4"/>
      <c r="D37" s="6"/>
      <c r="E37" s="74" t="s">
        <v>82</v>
      </c>
      <c r="F37" s="74"/>
      <c r="G37" s="4"/>
      <c r="H37" s="4"/>
      <c r="I37" s="4"/>
      <c r="J37" s="4"/>
    </row>
    <row r="38" spans="1:10" x14ac:dyDescent="0.2">
      <c r="A38" s="4"/>
      <c r="B38" s="4"/>
      <c r="C38" s="4"/>
      <c r="D38" s="4"/>
      <c r="E38" s="75" t="s">
        <v>83</v>
      </c>
      <c r="F38" s="75"/>
      <c r="G38" s="4"/>
      <c r="H38" s="4"/>
      <c r="I38" s="4"/>
      <c r="J38" s="4"/>
    </row>
    <row r="39" spans="1:10" x14ac:dyDescent="0.2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4" t="s">
        <v>84</v>
      </c>
      <c r="B41" s="4"/>
      <c r="C41" s="50"/>
      <c r="D41" s="4"/>
      <c r="E41" s="4"/>
      <c r="F41" s="50"/>
      <c r="G41" s="4"/>
      <c r="H41" s="4"/>
      <c r="I41" s="50"/>
      <c r="J41" s="4"/>
    </row>
    <row r="42" spans="1:10" x14ac:dyDescent="0.2">
      <c r="A42" s="4" t="s">
        <v>79</v>
      </c>
      <c r="B42" s="4"/>
      <c r="C42" s="6"/>
      <c r="D42" s="2" t="s">
        <v>77</v>
      </c>
      <c r="E42" s="4"/>
      <c r="F42" s="6"/>
      <c r="G42" s="1" t="s">
        <v>78</v>
      </c>
      <c r="H42" s="4"/>
      <c r="I42" s="74" t="s">
        <v>82</v>
      </c>
      <c r="J42" s="74"/>
    </row>
    <row r="43" spans="1:10" x14ac:dyDescent="0.2">
      <c r="A43" s="4" t="s">
        <v>80</v>
      </c>
      <c r="B43" s="4"/>
      <c r="C43" s="4"/>
      <c r="D43" s="2"/>
      <c r="E43" s="4"/>
      <c r="F43" s="4"/>
      <c r="G43" s="1"/>
      <c r="H43" s="4"/>
      <c r="I43" s="75" t="s">
        <v>83</v>
      </c>
      <c r="J43" s="75"/>
    </row>
    <row r="44" spans="1:10" x14ac:dyDescent="0.2">
      <c r="A44" s="4"/>
      <c r="B44" s="4" t="s">
        <v>81</v>
      </c>
      <c r="C44" s="4"/>
      <c r="D44" s="6"/>
      <c r="E44" s="74" t="s">
        <v>82</v>
      </c>
      <c r="F44" s="74"/>
      <c r="G44" s="4"/>
      <c r="H44" s="4"/>
      <c r="I44" s="4"/>
      <c r="J44" s="4"/>
    </row>
    <row r="45" spans="1:10" x14ac:dyDescent="0.2">
      <c r="A45" s="4"/>
      <c r="B45" s="4"/>
      <c r="C45" s="4"/>
      <c r="D45" s="4"/>
      <c r="E45" s="75" t="s">
        <v>83</v>
      </c>
      <c r="F45" s="75"/>
      <c r="G45" s="4"/>
      <c r="H45" s="4"/>
      <c r="I45" s="4"/>
      <c r="J45" s="4"/>
    </row>
    <row r="46" spans="1:10" x14ac:dyDescent="0.2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ht="15" x14ac:dyDescent="0.25">
      <c r="A47" s="4"/>
      <c r="B47" s="71" t="s">
        <v>85</v>
      </c>
      <c r="C47" s="71"/>
      <c r="D47" s="71"/>
      <c r="E47" s="71"/>
      <c r="F47" s="48" t="s">
        <v>86</v>
      </c>
      <c r="G47" s="48" t="s">
        <v>87</v>
      </c>
      <c r="H47" s="4"/>
      <c r="I47" s="4"/>
      <c r="J47" s="4"/>
    </row>
    <row r="48" spans="1:10" ht="11.25" customHeight="1" x14ac:dyDescent="0.2">
      <c r="A48" s="4"/>
      <c r="B48" s="4"/>
      <c r="C48" s="4"/>
      <c r="D48" s="4"/>
      <c r="E48" s="4"/>
      <c r="F48" s="72" t="s">
        <v>83</v>
      </c>
      <c r="G48" s="72"/>
      <c r="H48" s="4"/>
      <c r="I48" s="4"/>
      <c r="J48" s="4"/>
    </row>
    <row r="49" spans="1:10" ht="11.25" customHeight="1" x14ac:dyDescent="0.2">
      <c r="A49" s="4"/>
      <c r="B49" s="4"/>
      <c r="C49" s="4"/>
      <c r="D49" s="4"/>
      <c r="E49" s="4"/>
      <c r="F49" s="49"/>
      <c r="G49" s="49"/>
      <c r="H49" s="4"/>
      <c r="I49" s="4"/>
      <c r="J49" s="4"/>
    </row>
    <row r="50" spans="1:10" x14ac:dyDescent="0.2">
      <c r="A50" s="4"/>
      <c r="B50" s="11" t="s">
        <v>49</v>
      </c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4"/>
      <c r="B51" s="4"/>
      <c r="C51" s="4"/>
      <c r="D51" s="4"/>
      <c r="E51" s="4"/>
      <c r="F51" s="4"/>
      <c r="G51" s="4"/>
      <c r="H51" s="4"/>
      <c r="I51" s="96"/>
      <c r="J51" s="4"/>
    </row>
    <row r="53" spans="1:10" x14ac:dyDescent="0.2">
      <c r="A53" s="99" t="s">
        <v>89</v>
      </c>
      <c r="B53" s="99"/>
      <c r="C53" s="99"/>
      <c r="D53" s="99"/>
      <c r="E53" s="99"/>
      <c r="F53" s="99"/>
      <c r="G53" s="99"/>
      <c r="H53" s="99"/>
      <c r="I53" s="99"/>
      <c r="J53" s="99"/>
    </row>
  </sheetData>
  <mergeCells count="21">
    <mergeCell ref="A53:J53"/>
    <mergeCell ref="B47:E47"/>
    <mergeCell ref="F48:G48"/>
    <mergeCell ref="B17:J18"/>
    <mergeCell ref="E37:F37"/>
    <mergeCell ref="E38:F38"/>
    <mergeCell ref="I42:J42"/>
    <mergeCell ref="I43:J43"/>
    <mergeCell ref="E44:F44"/>
    <mergeCell ref="E45:F45"/>
    <mergeCell ref="I28:J28"/>
    <mergeCell ref="I29:J29"/>
    <mergeCell ref="E30:F30"/>
    <mergeCell ref="E31:F31"/>
    <mergeCell ref="I35:J35"/>
    <mergeCell ref="I36:J36"/>
    <mergeCell ref="A1:J1"/>
    <mergeCell ref="C8:D8"/>
    <mergeCell ref="E8:F8"/>
    <mergeCell ref="G8:H8"/>
    <mergeCell ref="I8:J8"/>
  </mergeCells>
  <printOptions horizontalCentered="1" verticalCentered="1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B0202-C27D-4427-B613-CD85D941B948}">
  <dimension ref="A1:J45"/>
  <sheetViews>
    <sheetView tabSelected="1" workbookViewId="0">
      <selection activeCell="G53" sqref="G53"/>
    </sheetView>
  </sheetViews>
  <sheetFormatPr defaultRowHeight="15" x14ac:dyDescent="0.25"/>
  <cols>
    <col min="1" max="1" width="13.140625" customWidth="1"/>
  </cols>
  <sheetData>
    <row r="1" spans="1:10" ht="19.5" thickBot="1" x14ac:dyDescent="0.35">
      <c r="A1" s="79" t="s">
        <v>61</v>
      </c>
      <c r="B1" s="80"/>
      <c r="C1" s="80"/>
      <c r="D1" s="80"/>
      <c r="E1" s="80"/>
      <c r="F1" s="80"/>
      <c r="G1" s="80"/>
      <c r="H1" s="80"/>
      <c r="I1" s="80"/>
      <c r="J1" s="81"/>
    </row>
    <row r="2" spans="1:10" ht="16.5" thickBot="1" x14ac:dyDescent="0.3">
      <c r="A2" s="55" t="s">
        <v>67</v>
      </c>
      <c r="B2" s="56"/>
      <c r="C2" s="56"/>
      <c r="D2" s="56"/>
      <c r="E2" s="56"/>
      <c r="F2" s="56"/>
      <c r="G2" s="56"/>
      <c r="H2" s="56"/>
      <c r="I2" s="56"/>
      <c r="J2" s="57"/>
    </row>
    <row r="3" spans="1:10" ht="15.75" x14ac:dyDescent="0.25">
      <c r="A3" s="16" t="s">
        <v>0</v>
      </c>
      <c r="B3" s="17">
        <v>0.5</v>
      </c>
      <c r="C3" s="17">
        <v>0.625</v>
      </c>
      <c r="D3" s="17">
        <v>0.75</v>
      </c>
      <c r="E3" s="17">
        <v>0.875</v>
      </c>
      <c r="F3" s="17">
        <v>1</v>
      </c>
      <c r="G3" s="17">
        <v>1.125</v>
      </c>
      <c r="H3" s="17">
        <v>1.25</v>
      </c>
      <c r="I3" s="17">
        <v>1.375</v>
      </c>
      <c r="J3" s="18">
        <v>1.5</v>
      </c>
    </row>
    <row r="4" spans="1:10" ht="16.5" thickBot="1" x14ac:dyDescent="0.3">
      <c r="A4" s="19" t="s">
        <v>63</v>
      </c>
      <c r="B4" s="20">
        <f>0.2*150</f>
        <v>30</v>
      </c>
      <c r="C4" s="20">
        <f>0.2*290</f>
        <v>58</v>
      </c>
      <c r="D4" s="20">
        <f>0.2*500</f>
        <v>100</v>
      </c>
      <c r="E4" s="20">
        <f>0.2*820</f>
        <v>164</v>
      </c>
      <c r="F4" s="20">
        <f>0.2*1230</f>
        <v>246</v>
      </c>
      <c r="G4" s="20">
        <f>0.2*1730</f>
        <v>346</v>
      </c>
      <c r="H4" s="20">
        <f>0.2*2450</f>
        <v>490</v>
      </c>
      <c r="I4" s="20">
        <f>0.2*3210</f>
        <v>642</v>
      </c>
      <c r="J4" s="21">
        <f>0.2*4250</f>
        <v>850</v>
      </c>
    </row>
    <row r="5" spans="1:10" ht="14.25" customHeight="1" thickBot="1" x14ac:dyDescent="0.3">
      <c r="A5" s="22"/>
      <c r="B5" s="23"/>
      <c r="C5" s="23"/>
      <c r="D5" s="24"/>
      <c r="E5" s="24"/>
      <c r="F5" s="24"/>
      <c r="G5" s="24"/>
      <c r="H5" s="23"/>
      <c r="I5" s="24"/>
      <c r="J5" s="25"/>
    </row>
    <row r="6" spans="1:10" ht="15.75" x14ac:dyDescent="0.25">
      <c r="A6" s="82" t="s">
        <v>66</v>
      </c>
      <c r="B6" s="83"/>
      <c r="C6" s="83"/>
      <c r="D6" s="83"/>
      <c r="E6" s="83"/>
      <c r="F6" s="83"/>
      <c r="G6" s="83"/>
      <c r="H6" s="83"/>
      <c r="I6" s="83"/>
      <c r="J6" s="84"/>
    </row>
    <row r="7" spans="1:10" ht="15" customHeight="1" thickBot="1" x14ac:dyDescent="0.3">
      <c r="A7" s="85" t="s">
        <v>65</v>
      </c>
      <c r="B7" s="86"/>
      <c r="C7" s="86"/>
      <c r="D7" s="86"/>
      <c r="E7" s="86"/>
      <c r="F7" s="86"/>
      <c r="G7" s="86"/>
      <c r="H7" s="86"/>
      <c r="I7" s="86"/>
      <c r="J7" s="87"/>
    </row>
    <row r="8" spans="1:10" ht="16.5" thickBot="1" x14ac:dyDescent="0.3">
      <c r="A8" s="31" t="s">
        <v>3</v>
      </c>
      <c r="B8" s="88" t="s">
        <v>68</v>
      </c>
      <c r="C8" s="89"/>
      <c r="D8" s="89"/>
      <c r="E8" s="89"/>
      <c r="F8" s="90"/>
      <c r="G8" s="91" t="s">
        <v>69</v>
      </c>
      <c r="H8" s="89"/>
      <c r="I8" s="89"/>
      <c r="J8" s="92"/>
    </row>
    <row r="9" spans="1:10" ht="16.5" thickBot="1" x14ac:dyDescent="0.3">
      <c r="A9" s="32" t="s">
        <v>4</v>
      </c>
      <c r="B9" s="93">
        <f>120/360</f>
        <v>0.33333333333333331</v>
      </c>
      <c r="C9" s="77"/>
      <c r="D9" s="77"/>
      <c r="E9" s="77"/>
      <c r="F9" s="94"/>
      <c r="G9" s="76">
        <f>180/360</f>
        <v>0.5</v>
      </c>
      <c r="H9" s="77"/>
      <c r="I9" s="77"/>
      <c r="J9" s="78"/>
    </row>
    <row r="10" spans="1:10" ht="15" customHeight="1" thickBot="1" x14ac:dyDescent="0.3">
      <c r="A10" s="44"/>
      <c r="B10" s="45"/>
      <c r="C10" s="45"/>
      <c r="D10" s="46"/>
      <c r="E10" s="46"/>
      <c r="F10" s="46"/>
      <c r="G10" s="46"/>
      <c r="H10" s="45"/>
      <c r="I10" s="46"/>
      <c r="J10" s="47"/>
    </row>
    <row r="11" spans="1:10" ht="16.5" thickBot="1" x14ac:dyDescent="0.3">
      <c r="A11" s="55" t="s">
        <v>64</v>
      </c>
      <c r="B11" s="56"/>
      <c r="C11" s="56"/>
      <c r="D11" s="56"/>
      <c r="E11" s="56"/>
      <c r="F11" s="56"/>
      <c r="G11" s="56"/>
      <c r="H11" s="56"/>
      <c r="I11" s="56"/>
      <c r="J11" s="57"/>
    </row>
    <row r="12" spans="1:10" ht="15.75" x14ac:dyDescent="0.25">
      <c r="A12" s="16" t="s">
        <v>0</v>
      </c>
      <c r="B12" s="17">
        <v>0.5</v>
      </c>
      <c r="C12" s="17">
        <v>0.625</v>
      </c>
      <c r="D12" s="17">
        <v>0.75</v>
      </c>
      <c r="E12" s="17">
        <v>0.875</v>
      </c>
      <c r="F12" s="17">
        <v>1</v>
      </c>
      <c r="G12" s="17">
        <v>1.125</v>
      </c>
      <c r="H12" s="17">
        <v>1.25</v>
      </c>
      <c r="I12" s="17">
        <v>1.375</v>
      </c>
      <c r="J12" s="18">
        <v>1.5</v>
      </c>
    </row>
    <row r="13" spans="1:10" ht="16.5" thickBot="1" x14ac:dyDescent="0.3">
      <c r="A13" s="26" t="s">
        <v>63</v>
      </c>
      <c r="B13" s="27">
        <v>150</v>
      </c>
      <c r="C13" s="27">
        <v>290</v>
      </c>
      <c r="D13" s="27">
        <v>500</v>
      </c>
      <c r="E13" s="27">
        <v>820</v>
      </c>
      <c r="F13" s="27">
        <v>1230</v>
      </c>
      <c r="G13" s="27">
        <v>1730</v>
      </c>
      <c r="H13" s="27">
        <v>2450</v>
      </c>
      <c r="I13" s="27">
        <v>3210</v>
      </c>
      <c r="J13" s="28">
        <v>4250</v>
      </c>
    </row>
    <row r="14" spans="1:10" ht="14.25" customHeight="1" thickBot="1" x14ac:dyDescent="0.3">
      <c r="A14" s="22"/>
      <c r="B14" s="23"/>
      <c r="C14" s="23"/>
      <c r="D14" s="24"/>
      <c r="E14" s="24"/>
      <c r="F14" s="24"/>
      <c r="G14" s="24"/>
      <c r="H14" s="23"/>
      <c r="I14" s="24"/>
      <c r="J14" s="25"/>
    </row>
    <row r="15" spans="1:10" ht="15.75" x14ac:dyDescent="0.25">
      <c r="A15" s="82" t="s">
        <v>73</v>
      </c>
      <c r="B15" s="83"/>
      <c r="C15" s="83"/>
      <c r="D15" s="83"/>
      <c r="E15" s="83"/>
      <c r="F15" s="83"/>
      <c r="G15" s="83"/>
      <c r="H15" s="83"/>
      <c r="I15" s="83"/>
      <c r="J15" s="84"/>
    </row>
    <row r="16" spans="1:10" ht="15.75" thickBot="1" x14ac:dyDescent="0.3">
      <c r="A16" s="85" t="s">
        <v>65</v>
      </c>
      <c r="B16" s="86"/>
      <c r="C16" s="86"/>
      <c r="D16" s="86"/>
      <c r="E16" s="86"/>
      <c r="F16" s="86"/>
      <c r="G16" s="86"/>
      <c r="H16" s="86"/>
      <c r="I16" s="86"/>
      <c r="J16" s="87"/>
    </row>
    <row r="17" spans="1:10" ht="16.5" thickBot="1" x14ac:dyDescent="0.3">
      <c r="A17" s="31" t="s">
        <v>3</v>
      </c>
      <c r="B17" s="88" t="s">
        <v>68</v>
      </c>
      <c r="C17" s="89"/>
      <c r="D17" s="89"/>
      <c r="E17" s="89"/>
      <c r="F17" s="90"/>
      <c r="G17" s="91" t="s">
        <v>69</v>
      </c>
      <c r="H17" s="89"/>
      <c r="I17" s="89"/>
      <c r="J17" s="92"/>
    </row>
    <row r="18" spans="1:10" ht="16.5" thickBot="1" x14ac:dyDescent="0.3">
      <c r="A18" s="32" t="s">
        <v>4</v>
      </c>
      <c r="B18" s="93">
        <f>120/360</f>
        <v>0.33333333333333331</v>
      </c>
      <c r="C18" s="77"/>
      <c r="D18" s="77"/>
      <c r="E18" s="77"/>
      <c r="F18" s="94"/>
      <c r="G18" s="76">
        <f>180/360</f>
        <v>0.5</v>
      </c>
      <c r="H18" s="77"/>
      <c r="I18" s="77"/>
      <c r="J18" s="78"/>
    </row>
    <row r="19" spans="1:10" ht="10.5" customHeight="1" x14ac:dyDescent="0.25"/>
    <row r="26" spans="1:10" ht="9" customHeight="1" thickBot="1" x14ac:dyDescent="0.3"/>
    <row r="27" spans="1:10" ht="19.5" thickBot="1" x14ac:dyDescent="0.35">
      <c r="A27" s="79" t="s">
        <v>62</v>
      </c>
      <c r="B27" s="80"/>
      <c r="C27" s="80"/>
      <c r="D27" s="80"/>
      <c r="E27" s="80"/>
      <c r="F27" s="80"/>
      <c r="G27" s="80"/>
      <c r="H27" s="80"/>
      <c r="I27" s="80"/>
      <c r="J27" s="81"/>
    </row>
    <row r="28" spans="1:10" ht="16.5" thickBot="1" x14ac:dyDescent="0.3">
      <c r="A28" s="55" t="s">
        <v>70</v>
      </c>
      <c r="B28" s="56"/>
      <c r="C28" s="56"/>
      <c r="D28" s="56"/>
      <c r="E28" s="56"/>
      <c r="F28" s="56"/>
      <c r="G28" s="56"/>
      <c r="H28" s="56"/>
      <c r="I28" s="56"/>
      <c r="J28" s="57"/>
    </row>
    <row r="29" spans="1:10" ht="15.75" x14ac:dyDescent="0.25">
      <c r="A29" s="16" t="s">
        <v>0</v>
      </c>
      <c r="B29" s="17">
        <v>0.5</v>
      </c>
      <c r="C29" s="17">
        <v>0.625</v>
      </c>
      <c r="D29" s="17">
        <v>0.75</v>
      </c>
      <c r="E29" s="17">
        <v>0.875</v>
      </c>
      <c r="F29" s="17">
        <v>1</v>
      </c>
      <c r="G29" s="17">
        <v>1.125</v>
      </c>
      <c r="H29" s="17">
        <v>1.25</v>
      </c>
      <c r="I29" s="17">
        <v>1.375</v>
      </c>
      <c r="J29" s="18">
        <v>1.5</v>
      </c>
    </row>
    <row r="30" spans="1:10" ht="16.5" thickBot="1" x14ac:dyDescent="0.3">
      <c r="A30" s="19" t="s">
        <v>63</v>
      </c>
      <c r="B30" s="20">
        <f>180*0.2</f>
        <v>36</v>
      </c>
      <c r="C30" s="20">
        <f>0.2*370</f>
        <v>74</v>
      </c>
      <c r="D30" s="20">
        <f>0.2*630</f>
        <v>126</v>
      </c>
      <c r="E30" s="20">
        <f>0.2*1020</f>
        <v>204</v>
      </c>
      <c r="F30" s="20">
        <f>0.2*1540</f>
        <v>308</v>
      </c>
      <c r="G30" s="20">
        <f>0.2*2160</f>
        <v>432</v>
      </c>
      <c r="H30" s="20">
        <f>0.2*3050</f>
        <v>610</v>
      </c>
      <c r="I30" s="20">
        <f>0.2*3980</f>
        <v>796</v>
      </c>
      <c r="J30" s="21">
        <f>5310*0.2</f>
        <v>1062</v>
      </c>
    </row>
    <row r="31" spans="1:10" ht="14.25" customHeight="1" thickBot="1" x14ac:dyDescent="0.3">
      <c r="A31" s="22"/>
      <c r="B31" s="23"/>
      <c r="C31" s="23"/>
      <c r="D31" s="24"/>
      <c r="E31" s="24"/>
      <c r="F31" s="24"/>
      <c r="G31" s="24"/>
      <c r="H31" s="23"/>
      <c r="I31" s="24"/>
      <c r="J31" s="25"/>
    </row>
    <row r="32" spans="1:10" ht="15.75" x14ac:dyDescent="0.25">
      <c r="A32" s="82" t="s">
        <v>66</v>
      </c>
      <c r="B32" s="83"/>
      <c r="C32" s="83"/>
      <c r="D32" s="83"/>
      <c r="E32" s="83"/>
      <c r="F32" s="83"/>
      <c r="G32" s="83"/>
      <c r="H32" s="83"/>
      <c r="I32" s="83"/>
      <c r="J32" s="84"/>
    </row>
    <row r="33" spans="1:10" ht="15.75" thickBot="1" x14ac:dyDescent="0.3">
      <c r="A33" s="85" t="s">
        <v>65</v>
      </c>
      <c r="B33" s="86"/>
      <c r="C33" s="86"/>
      <c r="D33" s="86"/>
      <c r="E33" s="86"/>
      <c r="F33" s="86"/>
      <c r="G33" s="86"/>
      <c r="H33" s="86"/>
      <c r="I33" s="86"/>
      <c r="J33" s="87"/>
    </row>
    <row r="34" spans="1:10" ht="16.5" thickBot="1" x14ac:dyDescent="0.3">
      <c r="A34" s="31" t="s">
        <v>3</v>
      </c>
      <c r="B34" s="88" t="s">
        <v>68</v>
      </c>
      <c r="C34" s="89"/>
      <c r="D34" s="89"/>
      <c r="E34" s="89"/>
      <c r="F34" s="90"/>
      <c r="G34" s="91" t="s">
        <v>69</v>
      </c>
      <c r="H34" s="89"/>
      <c r="I34" s="89"/>
      <c r="J34" s="92"/>
    </row>
    <row r="35" spans="1:10" ht="16.5" thickBot="1" x14ac:dyDescent="0.3">
      <c r="A35" s="32" t="s">
        <v>4</v>
      </c>
      <c r="B35" s="93">
        <f>120/360</f>
        <v>0.33333333333333331</v>
      </c>
      <c r="C35" s="77"/>
      <c r="D35" s="77"/>
      <c r="E35" s="77"/>
      <c r="F35" s="94"/>
      <c r="G35" s="76">
        <f>180/360</f>
        <v>0.5</v>
      </c>
      <c r="H35" s="77"/>
      <c r="I35" s="77"/>
      <c r="J35" s="78"/>
    </row>
    <row r="36" spans="1:10" ht="14.25" customHeight="1" thickBot="1" x14ac:dyDescent="0.3">
      <c r="A36" s="44"/>
      <c r="B36" s="45"/>
      <c r="C36" s="45"/>
      <c r="D36" s="46"/>
      <c r="E36" s="46"/>
      <c r="F36" s="46"/>
      <c r="G36" s="46"/>
      <c r="H36" s="45"/>
      <c r="I36" s="46"/>
      <c r="J36" s="47"/>
    </row>
    <row r="37" spans="1:10" ht="16.5" thickBot="1" x14ac:dyDescent="0.3">
      <c r="A37" s="55" t="s">
        <v>64</v>
      </c>
      <c r="B37" s="56"/>
      <c r="C37" s="56"/>
      <c r="D37" s="56"/>
      <c r="E37" s="56"/>
      <c r="F37" s="56"/>
      <c r="G37" s="56"/>
      <c r="H37" s="56"/>
      <c r="I37" s="56"/>
      <c r="J37" s="57"/>
    </row>
    <row r="38" spans="1:10" ht="15.75" x14ac:dyDescent="0.25">
      <c r="A38" s="16" t="s">
        <v>0</v>
      </c>
      <c r="B38" s="17">
        <v>0.5</v>
      </c>
      <c r="C38" s="17">
        <v>0.625</v>
      </c>
      <c r="D38" s="17">
        <v>0.75</v>
      </c>
      <c r="E38" s="17">
        <v>0.875</v>
      </c>
      <c r="F38" s="17">
        <v>1</v>
      </c>
      <c r="G38" s="17">
        <v>1.125</v>
      </c>
      <c r="H38" s="17">
        <v>1.25</v>
      </c>
      <c r="I38" s="17">
        <v>1.375</v>
      </c>
      <c r="J38" s="18">
        <v>1.5</v>
      </c>
    </row>
    <row r="39" spans="1:10" ht="16.5" thickBot="1" x14ac:dyDescent="0.3">
      <c r="A39" s="26" t="s">
        <v>63</v>
      </c>
      <c r="B39" s="27">
        <v>180</v>
      </c>
      <c r="C39" s="27">
        <v>370</v>
      </c>
      <c r="D39" s="27">
        <v>630</v>
      </c>
      <c r="E39" s="27">
        <v>1020</v>
      </c>
      <c r="F39" s="27">
        <v>1540</v>
      </c>
      <c r="G39" s="27">
        <v>2160</v>
      </c>
      <c r="H39" s="27">
        <v>3050</v>
      </c>
      <c r="I39" s="27">
        <v>3980</v>
      </c>
      <c r="J39" s="28">
        <v>5310</v>
      </c>
    </row>
    <row r="40" spans="1:10" ht="14.25" customHeight="1" thickBot="1" x14ac:dyDescent="0.3">
      <c r="A40" s="22"/>
      <c r="B40" s="23"/>
      <c r="C40" s="23"/>
      <c r="D40" s="24"/>
      <c r="E40" s="24"/>
      <c r="F40" s="24"/>
      <c r="G40" s="24"/>
      <c r="H40" s="23"/>
      <c r="I40" s="24"/>
      <c r="J40" s="25"/>
    </row>
    <row r="41" spans="1:10" ht="15.75" x14ac:dyDescent="0.25">
      <c r="A41" s="82" t="s">
        <v>73</v>
      </c>
      <c r="B41" s="83"/>
      <c r="C41" s="83"/>
      <c r="D41" s="83"/>
      <c r="E41" s="83"/>
      <c r="F41" s="83"/>
      <c r="G41" s="83"/>
      <c r="H41" s="83"/>
      <c r="I41" s="83"/>
      <c r="J41" s="84"/>
    </row>
    <row r="42" spans="1:10" ht="15.75" thickBot="1" x14ac:dyDescent="0.3">
      <c r="A42" s="85" t="s">
        <v>65</v>
      </c>
      <c r="B42" s="86"/>
      <c r="C42" s="86"/>
      <c r="D42" s="86"/>
      <c r="E42" s="86"/>
      <c r="F42" s="86"/>
      <c r="G42" s="86"/>
      <c r="H42" s="86"/>
      <c r="I42" s="86"/>
      <c r="J42" s="87"/>
    </row>
    <row r="43" spans="1:10" ht="16.5" thickBot="1" x14ac:dyDescent="0.3">
      <c r="A43" s="31" t="s">
        <v>3</v>
      </c>
      <c r="B43" s="88" t="s">
        <v>68</v>
      </c>
      <c r="C43" s="89"/>
      <c r="D43" s="89"/>
      <c r="E43" s="89"/>
      <c r="F43" s="90"/>
      <c r="G43" s="91" t="s">
        <v>69</v>
      </c>
      <c r="H43" s="89"/>
      <c r="I43" s="89"/>
      <c r="J43" s="92"/>
    </row>
    <row r="44" spans="1:10" ht="16.5" thickBot="1" x14ac:dyDescent="0.3">
      <c r="A44" s="32" t="s">
        <v>4</v>
      </c>
      <c r="B44" s="93">
        <f>90/360</f>
        <v>0.25</v>
      </c>
      <c r="C44" s="77"/>
      <c r="D44" s="77"/>
      <c r="E44" s="77"/>
      <c r="F44" s="94"/>
      <c r="G44" s="76">
        <f>120/360</f>
        <v>0.33333333333333331</v>
      </c>
      <c r="H44" s="77"/>
      <c r="I44" s="77"/>
      <c r="J44" s="78"/>
    </row>
    <row r="45" spans="1:10" x14ac:dyDescent="0.25">
      <c r="A45" s="62" t="s">
        <v>58</v>
      </c>
      <c r="B45" s="62"/>
      <c r="C45" s="62"/>
      <c r="D45" s="62"/>
      <c r="E45" s="62"/>
      <c r="F45" s="62"/>
      <c r="G45" s="62"/>
      <c r="H45" s="62"/>
      <c r="I45" s="62"/>
      <c r="J45" s="62"/>
    </row>
  </sheetData>
  <mergeCells count="31">
    <mergeCell ref="B44:F44"/>
    <mergeCell ref="G44:J44"/>
    <mergeCell ref="G34:J34"/>
    <mergeCell ref="B35:F35"/>
    <mergeCell ref="G35:J35"/>
    <mergeCell ref="A42:J42"/>
    <mergeCell ref="B43:F43"/>
    <mergeCell ref="G43:J43"/>
    <mergeCell ref="A41:J41"/>
    <mergeCell ref="A45:J45"/>
    <mergeCell ref="B8:F8"/>
    <mergeCell ref="G8:J8"/>
    <mergeCell ref="B9:F9"/>
    <mergeCell ref="G9:J9"/>
    <mergeCell ref="A16:J16"/>
    <mergeCell ref="B17:F17"/>
    <mergeCell ref="G17:J17"/>
    <mergeCell ref="A32:J32"/>
    <mergeCell ref="A37:J37"/>
    <mergeCell ref="A33:J33"/>
    <mergeCell ref="B34:F34"/>
    <mergeCell ref="A15:J15"/>
    <mergeCell ref="A27:J27"/>
    <mergeCell ref="A28:J28"/>
    <mergeCell ref="B18:F18"/>
    <mergeCell ref="G18:J18"/>
    <mergeCell ref="A1:J1"/>
    <mergeCell ref="A2:J2"/>
    <mergeCell ref="A11:J11"/>
    <mergeCell ref="A6:J6"/>
    <mergeCell ref="A7:J7"/>
  </mergeCells>
  <pageMargins left="0.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2A7B6F1E46774DBD5C7F1DD129BFD5" ma:contentTypeVersion="4" ma:contentTypeDescription="Create a new document." ma:contentTypeScope="" ma:versionID="15bd51e93a69a96024dcb2415bd3bf46">
  <xsd:schema xmlns:xsd="http://www.w3.org/2001/XMLSchema" xmlns:xs="http://www.w3.org/2001/XMLSchema" xmlns:p="http://schemas.microsoft.com/office/2006/metadata/properties" xmlns:ns1="http://schemas.microsoft.com/sharepoint/v3" xmlns:ns2="9c16dc54-5a24-4afd-a61c-664ec7eab416" targetNamespace="http://schemas.microsoft.com/office/2006/metadata/properties" ma:root="true" ma:fieldsID="a0860fcfb153a9e8d6d1856a0bd2c86a" ns1:_="" ns2:_="">
    <xsd:import namespace="http://schemas.microsoft.com/sharepoint/v3"/>
    <xsd:import namespace="9c16dc54-5a24-4afd-a61c-664ec7eab41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16dc54-5a24-4afd-a61c-664ec7eab4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D736743-CFF8-4293-A2EE-DF325F58E2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122E0F-A055-4778-BB8F-3D6F48B6FA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c16dc54-5a24-4afd-a61c-664ec7eab4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97C9CA-6844-4746-9851-BB9E4469D769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89c02e4-943b-46e8-b265-47e5d04a289d"/>
    <ds:schemaRef ds:uri="4afff0aa-4255-4a95-925c-32f7d2fa7cc0"/>
    <ds:schemaRef ds:uri="http://www.w3.org/XML/1998/namespace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long form</vt:lpstr>
      <vt:lpstr>long Bolt Table</vt:lpstr>
      <vt:lpstr>short</vt:lpstr>
      <vt:lpstr>short bolt tables</vt:lpstr>
    </vt:vector>
  </TitlesOfParts>
  <Company>Commonwealth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ryan.gossom</dc:creator>
  <cp:lastModifiedBy>Caudill, Talya M (KYTC)</cp:lastModifiedBy>
  <cp:lastPrinted>2025-01-15T20:55:32Z</cp:lastPrinted>
  <dcterms:created xsi:type="dcterms:W3CDTF">2020-07-30T11:23:15Z</dcterms:created>
  <dcterms:modified xsi:type="dcterms:W3CDTF">2025-01-15T20:56:40Z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0x010100112A7B6F1E46774DBD5C7F1DD129BFD5</vt:lpwstr>
  </property>
</Properties>
</file>