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tabitha.martin\Documents\OneDrive - Commonwealth of Kentucky\My Documents\Blank Documents\"/>
    </mc:Choice>
  </mc:AlternateContent>
  <xr:revisionPtr revIDLastSave="0" documentId="8_{9AD93D50-0DB0-4A99-9178-699FA4FC356F}"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5" state="hidden" r:id="rId2"/>
    <sheet name="Instructions" sheetId="3" r:id="rId3"/>
    <sheet name="Drop Down Boxes" sheetId="4" state="hidden" r:id="rId4"/>
    <sheet name="Legend" sheetId="6" state="hidden" r:id="rId5"/>
  </sheets>
  <definedNames>
    <definedName name="_xlnm._FilterDatabase" localSheetId="0" hidden="1">Sheet1!$B$14:$U$58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1" l="1"/>
  <c r="D14" i="5"/>
  <c r="K18" i="1"/>
  <c r="K19" i="1"/>
  <c r="K20" i="1"/>
  <c r="K21" i="1"/>
  <c r="K22" i="1"/>
  <c r="K23" i="1"/>
  <c r="K24" i="1"/>
  <c r="K25"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M27" i="1" l="1"/>
  <c r="E23" i="5" l="1"/>
  <c r="F5" i="5" l="1"/>
  <c r="J5" i="5" s="1"/>
  <c r="T58" i="1"/>
  <c r="C28" i="5" s="1"/>
  <c r="Q58" i="1"/>
  <c r="C23" i="5" s="1"/>
  <c r="G17" i="5" l="1"/>
  <c r="G16" i="5"/>
  <c r="G15" i="5"/>
  <c r="G14" i="5"/>
  <c r="G13" i="5"/>
  <c r="G12" i="5"/>
  <c r="F17" i="5"/>
  <c r="F16" i="5"/>
  <c r="F15" i="5"/>
  <c r="F14" i="5"/>
  <c r="F13" i="5"/>
  <c r="F12" i="5"/>
  <c r="D17" i="5"/>
  <c r="D16" i="5"/>
  <c r="D15" i="5"/>
  <c r="C12" i="5"/>
  <c r="C13" i="5"/>
  <c r="C14" i="5"/>
  <c r="C15" i="5"/>
  <c r="M18" i="1" l="1"/>
  <c r="M19" i="1"/>
  <c r="D12" i="5" s="1"/>
  <c r="S22" i="1"/>
  <c r="M23" i="1"/>
  <c r="M25" i="1"/>
  <c r="M26" i="1"/>
  <c r="M29" i="1"/>
  <c r="M31" i="1"/>
  <c r="M33" i="1"/>
  <c r="M34" i="1"/>
  <c r="M35" i="1"/>
  <c r="M37" i="1"/>
  <c r="M38" i="1"/>
  <c r="M39" i="1"/>
  <c r="M41" i="1"/>
  <c r="M42" i="1"/>
  <c r="M43" i="1"/>
  <c r="M45" i="1"/>
  <c r="M47" i="1"/>
  <c r="M49" i="1"/>
  <c r="M50" i="1"/>
  <c r="M51" i="1"/>
  <c r="M53" i="1"/>
  <c r="M54" i="1"/>
  <c r="M55" i="1"/>
  <c r="M57" i="1"/>
  <c r="K17" i="1"/>
  <c r="M17" i="1" s="1"/>
  <c r="M21" i="1"/>
  <c r="M30" i="1"/>
  <c r="M46" i="1"/>
  <c r="M20" i="1" l="1"/>
  <c r="S20" i="1"/>
  <c r="C16" i="5"/>
  <c r="S56" i="1"/>
  <c r="P56" i="1"/>
  <c r="S54" i="1"/>
  <c r="P54" i="1"/>
  <c r="S52" i="1"/>
  <c r="P52" i="1"/>
  <c r="S50" i="1"/>
  <c r="P50" i="1"/>
  <c r="S48" i="1"/>
  <c r="P48" i="1"/>
  <c r="S46" i="1"/>
  <c r="P46" i="1"/>
  <c r="S44" i="1"/>
  <c r="P44" i="1"/>
  <c r="S42" i="1"/>
  <c r="P42" i="1"/>
  <c r="S40" i="1"/>
  <c r="P40" i="1"/>
  <c r="S38" i="1"/>
  <c r="P38" i="1"/>
  <c r="S36" i="1"/>
  <c r="P36" i="1"/>
  <c r="S34" i="1"/>
  <c r="P34" i="1"/>
  <c r="S32" i="1"/>
  <c r="P32" i="1"/>
  <c r="S30" i="1"/>
  <c r="P30" i="1"/>
  <c r="S28" i="1"/>
  <c r="P28" i="1"/>
  <c r="S26" i="1"/>
  <c r="P26" i="1"/>
  <c r="S24" i="1"/>
  <c r="P24" i="1"/>
  <c r="P22" i="1"/>
  <c r="P20" i="1"/>
  <c r="M56" i="1"/>
  <c r="M52" i="1"/>
  <c r="M48" i="1"/>
  <c r="M44" i="1"/>
  <c r="M40" i="1"/>
  <c r="M36" i="1"/>
  <c r="M32" i="1"/>
  <c r="M28" i="1"/>
  <c r="M24" i="1"/>
  <c r="M22" i="1"/>
  <c r="C17" i="5" s="1"/>
  <c r="S17" i="1"/>
  <c r="P17" i="1"/>
  <c r="P57" i="1"/>
  <c r="S57" i="1"/>
  <c r="P55" i="1"/>
  <c r="S55" i="1"/>
  <c r="P53" i="1"/>
  <c r="S53" i="1"/>
  <c r="P51" i="1"/>
  <c r="S51" i="1"/>
  <c r="P49" i="1"/>
  <c r="S49" i="1"/>
  <c r="P47" i="1"/>
  <c r="S47" i="1"/>
  <c r="P45" i="1"/>
  <c r="S45" i="1"/>
  <c r="P43" i="1"/>
  <c r="S43" i="1"/>
  <c r="P41" i="1"/>
  <c r="S41" i="1"/>
  <c r="P39" i="1"/>
  <c r="S39" i="1"/>
  <c r="P37" i="1"/>
  <c r="S37" i="1"/>
  <c r="P35" i="1"/>
  <c r="S35" i="1"/>
  <c r="P33" i="1"/>
  <c r="S33" i="1"/>
  <c r="P31" i="1"/>
  <c r="S31" i="1"/>
  <c r="P29" i="1"/>
  <c r="S29" i="1"/>
  <c r="P27" i="1"/>
  <c r="S27" i="1"/>
  <c r="P25" i="1"/>
  <c r="S25" i="1"/>
  <c r="P23" i="1"/>
  <c r="S23" i="1"/>
  <c r="P21" i="1"/>
  <c r="S21" i="1"/>
  <c r="P19" i="1"/>
  <c r="S19" i="1"/>
  <c r="S18" i="1"/>
  <c r="P18" i="1"/>
  <c r="R58" i="1"/>
  <c r="D28" i="5" s="1"/>
  <c r="O58" i="1"/>
  <c r="D23" i="5" s="1"/>
  <c r="L58" i="1"/>
  <c r="C5" i="5" s="1"/>
  <c r="N58" i="1"/>
  <c r="D5" i="5" s="1"/>
  <c r="F19" i="6" l="1"/>
  <c r="F21" i="6"/>
  <c r="F23" i="6"/>
  <c r="F25" i="6"/>
  <c r="F27" i="6"/>
  <c r="F29" i="6"/>
  <c r="F31" i="6"/>
  <c r="F20" i="6"/>
  <c r="F22" i="6"/>
  <c r="F24" i="6"/>
  <c r="F26" i="6"/>
  <c r="F28" i="6"/>
  <c r="F30" i="6"/>
  <c r="F18" i="6"/>
  <c r="M58" i="1"/>
  <c r="D13" i="5"/>
  <c r="P58" i="1"/>
  <c r="F23" i="5" s="1"/>
  <c r="S58" i="1"/>
  <c r="E28" i="5" s="1"/>
  <c r="F28" i="5" s="1"/>
  <c r="F29" i="5" s="1"/>
  <c r="C29" i="5"/>
  <c r="D29" i="5"/>
  <c r="H13" i="5"/>
  <c r="H12" i="5"/>
  <c r="H14" i="5"/>
  <c r="H15" i="5"/>
  <c r="H16" i="5"/>
  <c r="H17" i="5"/>
  <c r="E12" i="5"/>
  <c r="E14" i="5"/>
  <c r="E15" i="5"/>
  <c r="E16" i="5"/>
  <c r="E17" i="5"/>
  <c r="G18" i="5"/>
  <c r="F18" i="5"/>
  <c r="C18" i="5"/>
  <c r="D7" i="5"/>
  <c r="F7" i="5"/>
  <c r="G7" i="5"/>
  <c r="H7" i="5"/>
  <c r="J7" i="5"/>
  <c r="F33" i="6" l="1"/>
  <c r="G23" i="5" s="1"/>
  <c r="H23" i="5"/>
  <c r="D18" i="5"/>
  <c r="E13" i="5"/>
  <c r="E18" i="5" s="1"/>
  <c r="E5" i="5"/>
  <c r="I5" i="5"/>
  <c r="H18" i="5"/>
  <c r="E29" i="5"/>
  <c r="I7" i="5" l="1"/>
  <c r="E7" i="5"/>
  <c r="K5" i="5"/>
  <c r="K7" i="5" s="1"/>
</calcChain>
</file>

<file path=xl/sharedStrings.xml><?xml version="1.0" encoding="utf-8"?>
<sst xmlns="http://schemas.openxmlformats.org/spreadsheetml/2006/main" count="327" uniqueCount="215">
  <si>
    <t>Part 1:</t>
  </si>
  <si>
    <t>DBE Eligible Contract Awards, Commitments &amp; Payments this Period</t>
  </si>
  <si>
    <t>Description of Procurement Activities, Contract Awards or Commitments</t>
  </si>
  <si>
    <t>DBE</t>
  </si>
  <si>
    <t>Gender</t>
  </si>
  <si>
    <t>Ethnicity</t>
  </si>
  <si>
    <t>Contract Type</t>
  </si>
  <si>
    <t>Type of DBE Firm</t>
  </si>
  <si>
    <t>Total Value of Contract(s) Awarded this Period</t>
  </si>
  <si>
    <t>Number of Contracts</t>
  </si>
  <si>
    <t>Payments Made on Ongoing Contract(s) this Period</t>
  </si>
  <si>
    <t>Total Payments Made on Completed Contract(s) This Period</t>
  </si>
  <si>
    <t>Race Conscious Goal % or N/A</t>
  </si>
  <si>
    <t>Total Amount</t>
  </si>
  <si>
    <t>Uniforms</t>
  </si>
  <si>
    <t>Women</t>
  </si>
  <si>
    <t>Non-Minority</t>
  </si>
  <si>
    <t>Completed Transaction</t>
  </si>
  <si>
    <t>Yes</t>
  </si>
  <si>
    <t>N/A</t>
  </si>
  <si>
    <t>Construction</t>
  </si>
  <si>
    <t>No</t>
  </si>
  <si>
    <t>Long-term Agreement</t>
  </si>
  <si>
    <t>Accounting</t>
  </si>
  <si>
    <t>Number of Contracts Completed This Period</t>
  </si>
  <si>
    <t>Breakdown By Ethinicity &amp; Gender</t>
  </si>
  <si>
    <t>Contracts Awarded to DBEs this Period</t>
  </si>
  <si>
    <t>Total to DBE (Dollar Amounts)</t>
  </si>
  <si>
    <t>Total to DBE (Number)</t>
  </si>
  <si>
    <t>Men</t>
  </si>
  <si>
    <t>Total</t>
  </si>
  <si>
    <t>Black American</t>
  </si>
  <si>
    <t>Native American</t>
  </si>
  <si>
    <t>Asian-Pacific American</t>
  </si>
  <si>
    <t>Subcontinent Asian Americans</t>
  </si>
  <si>
    <t>Payments on Ongoing Contrats</t>
  </si>
  <si>
    <t>Total Number of Contracts</t>
  </si>
  <si>
    <t>Total Dollars Paid</t>
  </si>
  <si>
    <t>Total Number of Contracts w/ DBEs</t>
  </si>
  <si>
    <t>Total Payments to DBE Firms</t>
  </si>
  <si>
    <t>Total Number of DBE Firms Paid</t>
  </si>
  <si>
    <t>Percent to DBEs</t>
  </si>
  <si>
    <t>Prime and Sub Contracts Currently in Progress</t>
  </si>
  <si>
    <t>Total Payments on Contracts This Period</t>
  </si>
  <si>
    <t>Total Dollar Value of Contracts Completed This Period</t>
  </si>
  <si>
    <t>Total DBE Participation (Dollars)</t>
  </si>
  <si>
    <t>Race Conscious</t>
  </si>
  <si>
    <t>Race Neutral</t>
  </si>
  <si>
    <t>FTA DBE REPORT</t>
  </si>
  <si>
    <t>Transit System Name:</t>
  </si>
  <si>
    <t>Audobon Area Community Services, Inc (GRITS)</t>
  </si>
  <si>
    <t>Completed By:</t>
  </si>
  <si>
    <t>Signature</t>
  </si>
  <si>
    <t>Period:</t>
  </si>
  <si>
    <t>If a race conscious contract goal is set for this contract award then it would be included here.  At this time, unless otherwise discussed, this will be N/A</t>
  </si>
  <si>
    <t>Purchase Order</t>
  </si>
  <si>
    <t>Long Term Agreement</t>
  </si>
  <si>
    <t>Use the Drop Down Box to Select the type/method of contract regarding style of payment, etc.  Below is an explanation of the options:</t>
  </si>
  <si>
    <t>Type of Contract</t>
  </si>
  <si>
    <t>Subcontract/Prime Contract</t>
  </si>
  <si>
    <t>**** When you Purchase from a DBE that sells supplies or products that they didn't manufacture, they are functioning as a Regular Dealer</t>
  </si>
  <si>
    <t>Use the Drop Down Box to select from Prime Contract or Subcontract.  If you pay someone directly for a service or product that they provide, it is a Prime Contract.  If the Prime then subcontracts for any items or services within that Prime award, they would be the subcontract.  Example: If a Transit Agency buys a product from Laser Tech, that is a prime.  Transit Agency goes out to bid for a renovation project and a general contractor wins the bid, they are the prime; if the general contractor subs out portions of the project to other companies, they would be subcontracts on the report.  Both must be reported on the form and the amount paid by the prime to the subs should be deducted from the amount shown for the prime contract award.</t>
  </si>
  <si>
    <t>Below is a explanation for each section on the new form with instructions for completing each section.  Find below the section your looking for help with and read the explanation provided to assist you.</t>
  </si>
  <si>
    <t>Instructions for completing new DBE Reporting Form</t>
  </si>
  <si>
    <t>Sandy Valley Transportation Services, Inc (SVTS)</t>
  </si>
  <si>
    <t>Rural Transit Enterprises Coordinated, Inc (RTEC)</t>
  </si>
  <si>
    <t>Pennyrile Allied Community Services, Inc (PACS)</t>
  </si>
  <si>
    <t>Paducah Transit Authority (PTA)</t>
  </si>
  <si>
    <t>Owen County Public Transit (OCPT)</t>
  </si>
  <si>
    <t>Northeast KY Community Action Agency, Inc (NKCAA)</t>
  </si>
  <si>
    <t>Murray Calloway Transit Authority (MCTA)</t>
  </si>
  <si>
    <t>Middle Kentucky Community Action Partnership, Inc (MKCAP)</t>
  </si>
  <si>
    <t>Louisville WHEELS Transportation, Inc (LWT)</t>
  </si>
  <si>
    <t>LKLP Community Action Council, Inc (LKLP)</t>
  </si>
  <si>
    <t>Licking Valley Community Action Program, Inc (LVCAP)</t>
  </si>
  <si>
    <t>Kentucky River Foothills Development Council, Inc (KRF)</t>
  </si>
  <si>
    <t>Harlan County Community Action Agency, Inc (HCCAA)</t>
  </si>
  <si>
    <t>Glasgow Transit System (GTS)</t>
  </si>
  <si>
    <t>Fulton County Transit Authority (FCTA)</t>
  </si>
  <si>
    <t>Frankfort Transit (City of Frankfort Transit)</t>
  </si>
  <si>
    <t>Daniel Boone Community Action Agency, Inc (DBCAA)</t>
  </si>
  <si>
    <t>City of Scottsville Transit  (SCOT)</t>
  </si>
  <si>
    <t>City of Maysville (MTS)</t>
  </si>
  <si>
    <t>City of Frankfort (Frankfort Transit)</t>
  </si>
  <si>
    <t>Central Kentucky Community Action Council, Inc (CKCAC)</t>
  </si>
  <si>
    <t>Community Action of Southern Kentucky, Inc (CASK)</t>
  </si>
  <si>
    <t>Carroll County Wellness Transit</t>
  </si>
  <si>
    <t>Bluegrass Community Action Partnership, Inc (BGCAP)</t>
  </si>
  <si>
    <t>December</t>
  </si>
  <si>
    <t xml:space="preserve">November </t>
  </si>
  <si>
    <t>October</t>
  </si>
  <si>
    <t>September</t>
  </si>
  <si>
    <t>August</t>
  </si>
  <si>
    <t>July</t>
  </si>
  <si>
    <t>June</t>
  </si>
  <si>
    <t>May</t>
  </si>
  <si>
    <t>April</t>
  </si>
  <si>
    <t>March</t>
  </si>
  <si>
    <t>February</t>
  </si>
  <si>
    <t>January</t>
  </si>
  <si>
    <t>Vehicle Part/Supplies</t>
  </si>
  <si>
    <t xml:space="preserve">Vehicle Maintenance </t>
  </si>
  <si>
    <t>Unmodified Vehicle Purchase</t>
  </si>
  <si>
    <t>Training</t>
  </si>
  <si>
    <t>Software</t>
  </si>
  <si>
    <t>Renovation</t>
  </si>
  <si>
    <t>Radio</t>
  </si>
  <si>
    <t>Print Supplies</t>
  </si>
  <si>
    <t>Office Supplies</t>
  </si>
  <si>
    <t>Office Equipment</t>
  </si>
  <si>
    <t>Maintenance Equipment</t>
  </si>
  <si>
    <t>Legal Services</t>
  </si>
  <si>
    <t>Lease</t>
  </si>
  <si>
    <t>Janitorial Supplies</t>
  </si>
  <si>
    <t>Janitorial Services</t>
  </si>
  <si>
    <t>Fuel</t>
  </si>
  <si>
    <t>Drug Testing</t>
  </si>
  <si>
    <t>Consultant/Management Fees</t>
  </si>
  <si>
    <t>Capital Equipment (Non-Rolling Stock)</t>
  </si>
  <si>
    <t>Building Maintenance</t>
  </si>
  <si>
    <t>(2)(i)If the materials or supplies are purchased from a DBE regular dealer county 60%</t>
  </si>
  <si>
    <t>"Supplier"</t>
  </si>
  <si>
    <t>Audit</t>
  </si>
  <si>
    <t>(1)(i)If Materials or supplies are obtained from a DBE Manufacturer count 100%</t>
  </si>
  <si>
    <t>"Manufacturer"</t>
  </si>
  <si>
    <t>Hispanic American</t>
  </si>
  <si>
    <t>Advertising</t>
  </si>
  <si>
    <t>49 CFR Part 26.55</t>
  </si>
  <si>
    <t>Reportable %</t>
  </si>
  <si>
    <t>IF</t>
  </si>
  <si>
    <t>Prime or Subcontractor</t>
  </si>
  <si>
    <t>Subcontracts awarded/committed this period</t>
  </si>
  <si>
    <t>Prime contracts awarded this period</t>
  </si>
  <si>
    <t>Awards/Commitments Made During This Reporting Period</t>
  </si>
  <si>
    <t>Total Dollars</t>
  </si>
  <si>
    <t>Total Number</t>
  </si>
  <si>
    <t>Total to DBEs (Dollars)</t>
  </si>
  <si>
    <t>Total to DBEs/Race Conscious (Dollars)</t>
  </si>
  <si>
    <t>Total to DBEs/Race Neutral (Dollars)</t>
  </si>
  <si>
    <t>Total to DBEs (Number)</t>
  </si>
  <si>
    <t>Total to DBEs/Race Neutral (Number)</t>
  </si>
  <si>
    <t>Total to DBEs/Race Conscious (Number)</t>
  </si>
  <si>
    <t>Percentage of Total Dollars to DBEs</t>
  </si>
  <si>
    <t>Awards/Commitments  this Reporting Period</t>
  </si>
  <si>
    <t>Payments Made this Period</t>
  </si>
  <si>
    <t>A</t>
  </si>
  <si>
    <t>B</t>
  </si>
  <si>
    <t>C</t>
  </si>
  <si>
    <t>D</t>
  </si>
  <si>
    <t>E</t>
  </si>
  <si>
    <t>F</t>
  </si>
  <si>
    <t>G</t>
  </si>
  <si>
    <t>H</t>
  </si>
  <si>
    <t>I</t>
  </si>
  <si>
    <t>Linda Sumpter, CPA</t>
  </si>
  <si>
    <t>Laser Technology</t>
  </si>
  <si>
    <t>Reportable Amount (DBE)</t>
  </si>
  <si>
    <t>Percent Eligible for DBE</t>
  </si>
  <si>
    <t>RD</t>
  </si>
  <si>
    <t>M</t>
  </si>
  <si>
    <t xml:space="preserve">Regular Dealer - </t>
  </si>
  <si>
    <t xml:space="preserve">Contractor - </t>
  </si>
  <si>
    <t xml:space="preserve">Manufacturer/Producer - </t>
  </si>
  <si>
    <t>Abrev.</t>
  </si>
  <si>
    <t>Eligible %</t>
  </si>
  <si>
    <t>Prime</t>
  </si>
  <si>
    <t>Sub</t>
  </si>
  <si>
    <t>TOTAL</t>
  </si>
  <si>
    <t>Non DBE</t>
  </si>
  <si>
    <t>Number of Ongoing Contracts</t>
  </si>
  <si>
    <t>Number of Completed Contracts</t>
  </si>
  <si>
    <t xml:space="preserve"> </t>
  </si>
  <si>
    <t>Simply Graphics</t>
  </si>
  <si>
    <t>Jones &amp; Ritchie</t>
  </si>
  <si>
    <t>Health Connections</t>
  </si>
  <si>
    <t>Big Meadow Oil</t>
  </si>
  <si>
    <t>Bluegrass Advertising</t>
  </si>
  <si>
    <t>United American Supply</t>
  </si>
  <si>
    <t>Alison &amp; Associates</t>
  </si>
  <si>
    <t>Dapple Advertising</t>
  </si>
  <si>
    <t>Crowdus Maintenance &amp; Cleaning, LLC</t>
  </si>
  <si>
    <t>The Fence Company</t>
  </si>
  <si>
    <t>DBE Firms Paid on Ongoing Contracts</t>
  </si>
  <si>
    <t>DBE FIRMS</t>
  </si>
  <si>
    <t>Vendor Name (DBE)</t>
  </si>
  <si>
    <t>Vendor Name (If Not DBE)</t>
  </si>
  <si>
    <t>Part 1: DBE Eligible Contract Awards, Commitments &amp; Payments This Period</t>
  </si>
  <si>
    <t>Vendor Name (If not DBE)</t>
  </si>
  <si>
    <t xml:space="preserve">If the vendor reported on this line is not a DBE, then you will type their name in the cell.   As above, each vendor only needs to be reported on a single line.  If the vendor is used multiple times (which will be the case with most) you will simply demonstrate that on down the row. </t>
  </si>
  <si>
    <t xml:space="preserve">Using the drop down box, please select from the list of eligible descriptions of the items purchased that month from certified DBEs and other vendors (non-dbe's).  The pre-set descriptions on the drop down box will adequately describe &amp; correlate to line items on your operating &amp; admin line item budgets.  Also, any vehicles purchased with federal funds (that is unmodified: e.g. SUV and Standard minivans) must also be shown on the report.   </t>
  </si>
  <si>
    <t>Use the Drop Down Box to Select the Gender of the Certified DBE Owner, if the vendor is not a dbe then select N/A from the drop down list</t>
  </si>
  <si>
    <t>Use the Drop Down Box to Select the Ethnicity of the Certified DBE Owner (Choose non-minority if applicable).  If the vendor is not a dbe, select N/A from the drop down list.</t>
  </si>
  <si>
    <t xml:space="preserve">Continuing from line 39 above, this section has to do with the accounting of the contract and how payment will be made, etc.  If this contract is a longer term contract such as professional services, accounting, consulting, construction, architecture, etc. (any contract that will begin on a fixed day, with an aggreed payment amount, but payment is not necessarily made on that day but throughout until the contract term is ended) then you would select "Long Term Agreement."  </t>
  </si>
  <si>
    <t xml:space="preserve">Similar to a long term contract, a procurement for supplies, services, etc., that involves an order made to a vendor where payment is not necessarily made until the products or services are delivered or performed.  For a purchase order type of contract, the transit company order something without making payment yet.  The amount/expenses is to be reported in the month that the purchase order is made even if the payment was not made/expended in that month.  </t>
  </si>
  <si>
    <t xml:space="preserve">This type of contract should be the most common on the report.  Any expense/procurement with an immediate payment for the product or service, or if something is ordered online where payment is made in advance of delivery is a "Completed Transaction."  </t>
  </si>
  <si>
    <t xml:space="preserve">Under this section there are two cells which the reporter should complete.  Under "Total Amount" please input the total amount of dollars awarded to that vendor for all contracts with that vendor during the semiannual period.  A contract is "awarded" when it is entered into with that vendor.  Examples: Transit Company purchases office supplies from Laser Technology 20 times during the six month period for a total of $1,000.  The total amount would be $1,000.  The reportable amount would be auto filled based on the type of DBE firm, and the number of contracts would be 20.  Additionally, the Contract type would be Completed Transaction or Purchase order (depending on the transit company's procedures.)  Example 2: Transit Company awards a facility construction project to Codell Construction for $3,000,000 during the semi-annual period.  The total amount of the contract would be $3,000,000 &amp; the number of contracts is 1.  *****BE advised - this section will only include the amount of funds awarded to contracts that begun during that period, any contract still active from a previous period should not have any expenses in this section. </t>
  </si>
  <si>
    <t xml:space="preserve">Use the Drop Down Box to choose the correct Type (Contractor, Manufacturer, Regular Dealer, or Other)  **** If this VENDOR is not a DBE select N/A </t>
  </si>
  <si>
    <t>N/A (non-dbe)</t>
  </si>
  <si>
    <t xml:space="preserve">Different from the previous section.  This section is only for contracts that are still active when the semi-annual period is ended and had payments made on them during the six month period. Those payments will be reported here, following the pattern above.  Example 1:  East KY Transit is in year 3 of a 5 year contract with a CPA to perform accounting services, for which the CPA is paid $1,000 per month.  Therefore, the payment made to that CPA will be reported on the semi-annual report here.  Under Total Amount, there should be $6,000 ($1,000 per month for the 6 month period).  The reportable amount will be auto filled and the number of contracts will be 1, because only 1 contract with that vendor was still active after the reporting period ended, and also recieved payment.  If you have a contract with a vendor that is a long term agreement, but for some reason no payments (of any kind) were made to that vendor during the reporting period, then they should be left off the report.  </t>
  </si>
  <si>
    <t>Total Payments Made on Completed Contract(s) this Period</t>
  </si>
  <si>
    <t>Different from the preivous sections.  This section is only for reporting payments made on contracts that were completed during the reporting period.  This can include contracts that have existed for several reporting period, or simply for contracts that were also awarded during the period.  Example 1: For many contracts with vendors, the amount reported here will be the same as the amount reported under "total value of contract(s) awarded this period,"  If Bob's Transit goes to Auto Zone 10 times per month and buys parts for a total of $5,000 during the reporting period, then under this section would be a total amount for $5,000, and the number of completed contracts would be 60.  Also, those same numbers would be reported under "total value of contracts awarded this period" for Auto Zone.  Example 2: Bill's transit finished their five year contract with an advertising company during the reporting period.  Therefore, the total amount of money paid on that contract (even though it wasn't necessarily paid during this period) will be shown on the total amount and there will be "1" for number of contracts.  In this example, no payments will be shown as "on-going contracts," because the contract ended this period, and no amount will be reported under "Contract awarded this period," because this contract was awarded in a previous period.</t>
  </si>
  <si>
    <t>Before you Report</t>
  </si>
  <si>
    <t>All procurement activities and contracts that are eligible must be reported on the DBE report.  This means that all procurements during the reporting period must be shown on this report if they are eligible to have DBE participation.  Therefore, all expeditures in the reporting period except for Salaries, Fringe, Utilities and Rent (Rent is inelgible IF you are part of a community action and are renting from the community action) unless you are renting from a private third party.</t>
  </si>
  <si>
    <t>Other DBE</t>
  </si>
  <si>
    <r>
      <t xml:space="preserve">Choose the name of the DBE from the drop down list (this list will include all the DBE's normally used by our subrecipients - we will add others as needed).  Each DBE used during the semi-annual period will have its own line.  Due to the updates to the report, there is no reason to have a specific vendor on multiple lines.  You will just describe the type of contract and payment on the same row. </t>
    </r>
    <r>
      <rPr>
        <b/>
        <sz val="11"/>
        <color theme="1"/>
        <rFont val="Calibri"/>
        <family val="2"/>
        <scheme val="minor"/>
      </rPr>
      <t xml:space="preserve"> ***If the Vendor is not a DBE then leave this cell blank.</t>
    </r>
  </si>
  <si>
    <t xml:space="preserve">*****For the next three sections ("Total Value" "Payments Made on Ongoing" &amp; "Total Payments made on Completed"):  Be advised that there is no scenario where you should have an amount in the total cell for one vendor in each of the three sections, unless you have multiple overlapping contracts.  A single contract cannot be both "Ongoing" and "Completed" in the same period.  However, it may "Awarded" and "Ongoing", or it may be both "Awarded" and "Completed."  </t>
  </si>
  <si>
    <t>October 2021 - March 2022</t>
  </si>
  <si>
    <t>April 2022 - September 2022</t>
  </si>
  <si>
    <t>October 2022 - March 2023</t>
  </si>
  <si>
    <t>April 2023 - September 2023</t>
  </si>
  <si>
    <t>October 2023 - March 2024</t>
  </si>
  <si>
    <t>April 2024 - September 2024</t>
  </si>
  <si>
    <t>Gateway Community Services Organization (GCSO)</t>
  </si>
  <si>
    <t>Jones &amp; Associates, LLC</t>
  </si>
  <si>
    <t>AdEast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</si>
</sst>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2"/>
      <color theme="1"/>
      <name val="Arial"/>
      <family val="2"/>
    </font>
    <font>
      <b/>
      <sz val="14"/>
      <color theme="1"/>
      <name val="Arial"/>
      <family val="2"/>
    </font>
    <font>
      <b/>
      <i/>
      <sz val="12"/>
      <color theme="1"/>
      <name val="Arial"/>
      <family val="2"/>
    </font>
    <font>
      <b/>
      <sz val="12"/>
      <color theme="1"/>
      <name val="Arial"/>
      <family val="2"/>
    </font>
    <font>
      <b/>
      <sz val="20"/>
      <color theme="1"/>
      <name val="Arial"/>
      <family val="2"/>
    </font>
    <font>
      <sz val="14"/>
      <color theme="1"/>
      <name val="Arial"/>
      <family val="2"/>
    </font>
    <font>
      <b/>
      <i/>
      <sz val="14"/>
      <color theme="1"/>
      <name val="Arial"/>
      <family val="2"/>
    </font>
    <font>
      <b/>
      <sz val="12"/>
      <color theme="1"/>
      <name val="Calibri"/>
      <family val="2"/>
      <scheme val="minor"/>
    </font>
    <font>
      <i/>
      <sz val="11"/>
      <color theme="1"/>
      <name val="Calibri"/>
      <family val="2"/>
      <scheme val="minor"/>
    </font>
    <font>
      <i/>
      <sz val="16"/>
      <color theme="1"/>
      <name val="Calibri"/>
      <family val="2"/>
      <scheme val="minor"/>
    </font>
    <font>
      <b/>
      <sz val="16"/>
      <color theme="1"/>
      <name val="Calibri"/>
      <family val="2"/>
      <scheme val="minor"/>
    </font>
    <font>
      <sz val="10"/>
      <color rgb="FF242729"/>
      <name val="Consolas"/>
      <family val="3"/>
    </font>
  </fonts>
  <fills count="10">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59999389629810485"/>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5" fillId="0" borderId="17" xfId="0" applyFont="1" applyBorder="1" applyAlignment="1" applyProtection="1">
      <alignment horizontal="left" vertical="center"/>
      <protection locked="0"/>
    </xf>
    <xf numFmtId="0" fontId="9" fillId="0" borderId="17" xfId="0" applyFont="1" applyBorder="1" applyProtection="1">
      <protection locked="0"/>
    </xf>
    <xf numFmtId="0" fontId="4" fillId="0" borderId="9" xfId="0" applyFont="1" applyBorder="1" applyAlignment="1" applyProtection="1">
      <alignment horizontal="center" vertical="center" wrapText="1"/>
      <protection locked="0"/>
    </xf>
    <xf numFmtId="44" fontId="4" fillId="0" borderId="9"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9"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0" fillId="0" borderId="0" xfId="0" applyProtection="1">
      <protection locked="0"/>
    </xf>
    <xf numFmtId="0" fontId="5" fillId="0" borderId="0" xfId="0" applyFont="1" applyBorder="1" applyAlignment="1" applyProtection="1">
      <alignment vertical="center"/>
    </xf>
    <xf numFmtId="0" fontId="0" fillId="0" borderId="0" xfId="0" applyProtection="1"/>
    <xf numFmtId="0" fontId="9" fillId="0" borderId="13" xfId="0" applyFont="1" applyBorder="1" applyProtection="1"/>
    <xf numFmtId="0" fontId="9" fillId="0" borderId="14" xfId="0" applyFont="1" applyBorder="1" applyProtection="1"/>
    <xf numFmtId="0" fontId="0" fillId="0" borderId="15" xfId="0" applyBorder="1" applyProtection="1"/>
    <xf numFmtId="0" fontId="5" fillId="0" borderId="16"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Protection="1"/>
    <xf numFmtId="0" fontId="9" fillId="0" borderId="16" xfId="0" applyFont="1" applyBorder="1" applyProtection="1"/>
    <xf numFmtId="0" fontId="9" fillId="0" borderId="0" xfId="0" applyFont="1" applyBorder="1" applyProtection="1"/>
    <xf numFmtId="0" fontId="9" fillId="0" borderId="0" xfId="0" applyFont="1" applyBorder="1" applyAlignment="1" applyProtection="1">
      <alignment horizontal="center"/>
    </xf>
    <xf numFmtId="0" fontId="5" fillId="0" borderId="16" xfId="0" applyFont="1" applyBorder="1" applyAlignment="1" applyProtection="1">
      <alignment horizontal="center" vertical="center"/>
    </xf>
    <xf numFmtId="0" fontId="9" fillId="0" borderId="19" xfId="0" applyFont="1" applyBorder="1" applyProtection="1"/>
    <xf numFmtId="0" fontId="9" fillId="0" borderId="17" xfId="0" applyFont="1" applyBorder="1" applyProtection="1"/>
    <xf numFmtId="0" fontId="9" fillId="0" borderId="17" xfId="0" applyFont="1" applyBorder="1" applyAlignment="1" applyProtection="1">
      <alignment horizontal="center"/>
    </xf>
    <xf numFmtId="0" fontId="5" fillId="0" borderId="0" xfId="0" applyFont="1" applyBorder="1" applyAlignment="1" applyProtection="1">
      <alignment horizontal="left" vertical="center"/>
    </xf>
    <xf numFmtId="0" fontId="0" fillId="0" borderId="18" xfId="0" applyBorder="1" applyProtection="1"/>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0" fillId="0" borderId="20" xfId="0" applyBorder="1" applyProtection="1"/>
    <xf numFmtId="0" fontId="4" fillId="4" borderId="1" xfId="0" applyFont="1" applyFill="1" applyBorder="1" applyProtection="1"/>
    <xf numFmtId="0" fontId="4" fillId="4" borderId="2" xfId="0" applyFont="1" applyFill="1" applyBorder="1" applyProtection="1"/>
    <xf numFmtId="0" fontId="4" fillId="4" borderId="3" xfId="0" applyFont="1" applyFill="1" applyBorder="1" applyProtection="1"/>
    <xf numFmtId="0" fontId="7" fillId="5" borderId="9"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44" fontId="7" fillId="2" borderId="26" xfId="0" applyNumberFormat="1"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6" xfId="0" applyNumberFormat="1" applyFont="1" applyFill="1" applyBorder="1" applyAlignment="1" applyProtection="1">
      <alignment horizontal="center" vertical="center"/>
    </xf>
    <xf numFmtId="0" fontId="4" fillId="3" borderId="26" xfId="0" applyFont="1" applyFill="1" applyBorder="1" applyAlignment="1" applyProtection="1">
      <alignment horizontal="center" vertical="center"/>
    </xf>
    <xf numFmtId="0" fontId="4" fillId="0" borderId="0" xfId="0" applyFont="1" applyBorder="1" applyProtection="1"/>
    <xf numFmtId="0" fontId="6" fillId="0" borderId="0" xfId="0" applyFont="1" applyBorder="1" applyAlignment="1" applyProtection="1">
      <alignment horizontal="center" vertical="center"/>
    </xf>
    <xf numFmtId="0" fontId="4" fillId="0" borderId="0" xfId="0" applyFont="1" applyFill="1" applyBorder="1" applyProtection="1"/>
    <xf numFmtId="9" fontId="4" fillId="0" borderId="9" xfId="1" applyFont="1" applyBorder="1" applyAlignment="1" applyProtection="1">
      <alignment horizontal="center" vertical="center" wrapText="1"/>
    </xf>
    <xf numFmtId="44" fontId="4" fillId="0" borderId="9" xfId="0" applyNumberFormat="1" applyFont="1" applyBorder="1" applyAlignment="1" applyProtection="1">
      <alignment horizontal="center" vertical="center" wrapText="1"/>
    </xf>
    <xf numFmtId="0" fontId="0" fillId="0" borderId="0" xfId="0" applyBorder="1" applyProtection="1"/>
    <xf numFmtId="0" fontId="2" fillId="0" borderId="0" xfId="0" applyFont="1" applyProtection="1"/>
    <xf numFmtId="0" fontId="12" fillId="0" borderId="0" xfId="0" applyFont="1" applyProtection="1"/>
    <xf numFmtId="0" fontId="0" fillId="0" borderId="0" xfId="0" applyFill="1" applyProtection="1"/>
    <xf numFmtId="0" fontId="2" fillId="5" borderId="9" xfId="0" applyFont="1" applyFill="1" applyBorder="1" applyAlignment="1" applyProtection="1">
      <alignment horizontal="center" vertical="center"/>
    </xf>
    <xf numFmtId="0" fontId="0" fillId="0" borderId="0" xfId="0" applyAlignment="1" applyProtection="1">
      <alignment horizontal="left" vertical="top"/>
    </xf>
    <xf numFmtId="0" fontId="2" fillId="0" borderId="0" xfId="0" applyFont="1" applyAlignment="1" applyProtection="1">
      <alignment horizontal="left" vertical="top"/>
    </xf>
    <xf numFmtId="0" fontId="0" fillId="0" borderId="0" xfId="0" applyFont="1" applyProtection="1"/>
    <xf numFmtId="0" fontId="0" fillId="0" borderId="0" xfId="0" applyFont="1" applyAlignment="1" applyProtection="1">
      <alignment horizontal="left" vertical="top" wrapText="1"/>
    </xf>
    <xf numFmtId="0" fontId="4" fillId="0" borderId="0" xfId="0" applyFont="1" applyBorder="1" applyAlignment="1" applyProtection="1">
      <alignment horizontal="center" vertical="center"/>
    </xf>
    <xf numFmtId="44" fontId="4" fillId="0" borderId="0" xfId="0" applyNumberFormat="1" applyFont="1" applyBorder="1" applyAlignment="1" applyProtection="1">
      <alignment horizontal="center" vertical="center"/>
    </xf>
    <xf numFmtId="0" fontId="7"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7" fillId="0" borderId="9" xfId="0" applyFont="1" applyBorder="1" applyAlignment="1" applyProtection="1">
      <alignment vertical="center" wrapText="1"/>
    </xf>
    <xf numFmtId="44" fontId="4" fillId="0" borderId="9" xfId="0" applyNumberFormat="1" applyFont="1" applyBorder="1" applyAlignment="1" applyProtection="1">
      <alignment vertical="center"/>
    </xf>
    <xf numFmtId="0" fontId="4" fillId="0" borderId="9" xfId="0" applyNumberFormat="1" applyFont="1" applyBorder="1" applyAlignment="1" applyProtection="1">
      <alignment horizontal="center" vertical="center"/>
    </xf>
    <xf numFmtId="0" fontId="4" fillId="6" borderId="9" xfId="0" applyFont="1" applyFill="1" applyBorder="1" applyAlignment="1" applyProtection="1">
      <alignment vertical="center"/>
    </xf>
    <xf numFmtId="9" fontId="7" fillId="2" borderId="9" xfId="1" applyFont="1" applyFill="1" applyBorder="1" applyAlignment="1" applyProtection="1">
      <alignment vertical="center"/>
    </xf>
    <xf numFmtId="0" fontId="4" fillId="0" borderId="9" xfId="0" applyFont="1" applyBorder="1" applyAlignment="1" applyProtection="1">
      <alignment vertical="center"/>
    </xf>
    <xf numFmtId="0" fontId="7" fillId="2" borderId="9" xfId="0" applyFont="1" applyFill="1" applyBorder="1" applyAlignment="1" applyProtection="1">
      <alignment vertical="center" wrapText="1"/>
    </xf>
    <xf numFmtId="0" fontId="7" fillId="2" borderId="9" xfId="0" applyFont="1" applyFill="1" applyBorder="1" applyAlignment="1" applyProtection="1">
      <alignment horizontal="center" vertical="center"/>
    </xf>
    <xf numFmtId="44" fontId="7" fillId="2" borderId="9" xfId="0" applyNumberFormat="1" applyFont="1" applyFill="1" applyBorder="1" applyAlignment="1" applyProtection="1">
      <alignment vertical="center"/>
    </xf>
    <xf numFmtId="0" fontId="7" fillId="0" borderId="9" xfId="0" applyFont="1" applyBorder="1" applyAlignment="1" applyProtection="1">
      <alignment horizontal="center" vertical="center" wrapText="1"/>
    </xf>
    <xf numFmtId="0" fontId="7" fillId="0" borderId="9" xfId="0" applyFont="1" applyFill="1" applyBorder="1" applyAlignment="1" applyProtection="1">
      <alignment horizontal="center" vertical="center"/>
    </xf>
    <xf numFmtId="0" fontId="7" fillId="2" borderId="9" xfId="0" applyFont="1" applyFill="1" applyBorder="1" applyAlignment="1" applyProtection="1">
      <alignment vertical="center"/>
    </xf>
    <xf numFmtId="44" fontId="4" fillId="0" borderId="12" xfId="0" applyNumberFormat="1" applyFont="1" applyBorder="1" applyAlignment="1" applyProtection="1">
      <alignment vertical="center"/>
    </xf>
    <xf numFmtId="0" fontId="4" fillId="0" borderId="12" xfId="0" applyFont="1" applyBorder="1" applyAlignment="1" applyProtection="1">
      <alignment horizontal="center" vertical="center"/>
    </xf>
    <xf numFmtId="0" fontId="7" fillId="5" borderId="11" xfId="0" applyFont="1" applyFill="1" applyBorder="1" applyAlignment="1" applyProtection="1">
      <alignment horizontal="center" vertical="center" wrapText="1"/>
    </xf>
    <xf numFmtId="44" fontId="4" fillId="0" borderId="11" xfId="0" applyNumberFormat="1" applyFont="1" applyBorder="1" applyAlignment="1" applyProtection="1">
      <alignment vertical="center"/>
    </xf>
    <xf numFmtId="0" fontId="7" fillId="2" borderId="9" xfId="0" applyNumberFormat="1" applyFont="1" applyFill="1" applyBorder="1" applyAlignment="1" applyProtection="1">
      <alignment horizontal="center" vertical="center"/>
    </xf>
    <xf numFmtId="0" fontId="0" fillId="0" borderId="0" xfId="0" applyBorder="1" applyAlignment="1" applyProtection="1">
      <alignment vertical="center"/>
    </xf>
    <xf numFmtId="0" fontId="3" fillId="0" borderId="0" xfId="0" applyFont="1" applyProtection="1"/>
    <xf numFmtId="0" fontId="14" fillId="0" borderId="0" xfId="0" applyFont="1" applyProtection="1"/>
    <xf numFmtId="9" fontId="3" fillId="0" borderId="0" xfId="1" applyFont="1" applyProtection="1"/>
    <xf numFmtId="0" fontId="13" fillId="0" borderId="0" xfId="0" applyFont="1" applyProtection="1"/>
    <xf numFmtId="0" fontId="3" fillId="0" borderId="0" xfId="0" applyFont="1" applyAlignment="1" applyProtection="1">
      <alignment horizontal="center" vertical="center"/>
    </xf>
    <xf numFmtId="0" fontId="3" fillId="0" borderId="0" xfId="0" applyFont="1" applyAlignment="1" applyProtection="1">
      <alignment horizontal="center"/>
    </xf>
    <xf numFmtId="0" fontId="14" fillId="0" borderId="0" xfId="0" applyFont="1" applyAlignment="1" applyProtection="1">
      <alignment horizontal="center"/>
    </xf>
    <xf numFmtId="0" fontId="3" fillId="0" borderId="0" xfId="0" applyFont="1" applyAlignment="1" applyProtection="1"/>
    <xf numFmtId="0" fontId="4" fillId="0" borderId="0" xfId="0" applyFont="1" applyProtection="1"/>
    <xf numFmtId="9" fontId="7" fillId="0" borderId="0" xfId="1" applyFont="1" applyAlignment="1" applyProtection="1">
      <alignment horizontal="center" vertical="center"/>
    </xf>
    <xf numFmtId="0" fontId="15" fillId="0" borderId="0" xfId="0" applyFont="1" applyProtection="1"/>
    <xf numFmtId="0" fontId="4" fillId="0" borderId="31" xfId="0" applyFont="1" applyBorder="1" applyProtection="1"/>
    <xf numFmtId="0" fontId="0" fillId="0" borderId="31" xfId="0" applyBorder="1" applyProtection="1"/>
    <xf numFmtId="0" fontId="0" fillId="0" borderId="26" xfId="0" applyBorder="1" applyProtection="1"/>
    <xf numFmtId="0" fontId="7" fillId="7" borderId="9" xfId="0" applyFont="1" applyFill="1" applyBorder="1" applyAlignment="1" applyProtection="1">
      <alignment horizontal="center" vertical="center" wrapText="1"/>
    </xf>
    <xf numFmtId="0" fontId="7" fillId="8" borderId="9" xfId="0" applyFont="1" applyFill="1" applyBorder="1" applyAlignment="1" applyProtection="1">
      <alignment horizontal="center" vertical="center" wrapText="1"/>
    </xf>
    <xf numFmtId="0" fontId="7" fillId="9" borderId="8" xfId="0" applyFont="1" applyFill="1" applyBorder="1" applyAlignment="1" applyProtection="1">
      <alignment horizontal="center" vertical="center" wrapText="1"/>
    </xf>
    <xf numFmtId="0" fontId="7" fillId="9" borderId="9" xfId="0" applyFont="1" applyFill="1" applyBorder="1" applyAlignment="1" applyProtection="1">
      <alignment horizontal="center" vertical="center" wrapText="1"/>
    </xf>
    <xf numFmtId="0" fontId="7" fillId="8" borderId="8" xfId="0" applyFont="1" applyFill="1" applyBorder="1" applyAlignment="1" applyProtection="1">
      <alignment horizontal="center" vertical="center" wrapText="1"/>
    </xf>
    <xf numFmtId="0" fontId="2" fillId="0" borderId="17" xfId="0" applyFont="1" applyBorder="1" applyProtection="1"/>
    <xf numFmtId="0" fontId="0" fillId="0" borderId="17" xfId="0" applyBorder="1" applyProtection="1"/>
    <xf numFmtId="0" fontId="0" fillId="9" borderId="0" xfId="0" applyFill="1" applyProtection="1"/>
    <xf numFmtId="0" fontId="0" fillId="7" borderId="0" xfId="0" applyFill="1" applyProtection="1"/>
    <xf numFmtId="0" fontId="0" fillId="8" borderId="0" xfId="0" applyFill="1" applyProtection="1"/>
    <xf numFmtId="0" fontId="7" fillId="3" borderId="1"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5" borderId="25"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7" fillId="9" borderId="29" xfId="0" applyFont="1" applyFill="1" applyBorder="1" applyAlignment="1" applyProtection="1">
      <alignment horizontal="center" vertical="center" wrapText="1"/>
    </xf>
    <xf numFmtId="0" fontId="7" fillId="9" borderId="14" xfId="0" applyFont="1" applyFill="1" applyBorder="1" applyAlignment="1" applyProtection="1">
      <alignment horizontal="center" vertical="center" wrapText="1"/>
    </xf>
    <xf numFmtId="0" fontId="7" fillId="9" borderId="30" xfId="0" applyFont="1" applyFill="1" applyBorder="1" applyAlignment="1" applyProtection="1">
      <alignment horizontal="center" vertical="center" wrapText="1"/>
    </xf>
    <xf numFmtId="0" fontId="7" fillId="9" borderId="5" xfId="0" applyFont="1" applyFill="1" applyBorder="1" applyAlignment="1" applyProtection="1">
      <alignment horizontal="center" vertical="center" wrapText="1"/>
    </xf>
    <xf numFmtId="0" fontId="7" fillId="9" borderId="28" xfId="0" applyFont="1" applyFill="1" applyBorder="1" applyAlignment="1" applyProtection="1">
      <alignment horizontal="center" vertical="center" wrapText="1"/>
    </xf>
    <xf numFmtId="0" fontId="7" fillId="9" borderId="6"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wrapText="1"/>
    </xf>
    <xf numFmtId="0" fontId="7" fillId="8" borderId="14" xfId="0" applyFont="1" applyFill="1" applyBorder="1" applyAlignment="1" applyProtection="1">
      <alignment horizontal="center" vertical="center" wrapText="1"/>
    </xf>
    <xf numFmtId="0" fontId="7" fillId="8" borderId="30" xfId="0"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0" fontId="7" fillId="8" borderId="28" xfId="0" applyFont="1" applyFill="1" applyBorder="1" applyAlignment="1" applyProtection="1">
      <alignment horizontal="center" vertical="center" wrapText="1"/>
    </xf>
    <xf numFmtId="0" fontId="7" fillId="8" borderId="6" xfId="0" applyFont="1" applyFill="1" applyBorder="1" applyAlignment="1" applyProtection="1">
      <alignment horizontal="center" vertical="center" wrapText="1"/>
    </xf>
    <xf numFmtId="0" fontId="7" fillId="7" borderId="29" xfId="0" applyFont="1" applyFill="1" applyBorder="1" applyAlignment="1" applyProtection="1">
      <alignment horizontal="center" vertical="center" wrapText="1"/>
    </xf>
    <xf numFmtId="0" fontId="7" fillId="7" borderId="14" xfId="0" applyFont="1" applyFill="1" applyBorder="1" applyAlignment="1" applyProtection="1">
      <alignment horizontal="center" vertical="center" wrapText="1"/>
    </xf>
    <xf numFmtId="0" fontId="7" fillId="7" borderId="30" xfId="0" applyFont="1" applyFill="1" applyBorder="1" applyAlignment="1" applyProtection="1">
      <alignment horizontal="center" vertical="center" wrapText="1"/>
    </xf>
    <xf numFmtId="0" fontId="7" fillId="7" borderId="27" xfId="0" applyFont="1" applyFill="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7" fillId="7" borderId="7" xfId="0" applyFont="1" applyFill="1" applyBorder="1" applyAlignment="1" applyProtection="1">
      <alignment horizontal="center" vertical="center" wrapText="1"/>
    </xf>
    <xf numFmtId="0" fontId="5" fillId="0" borderId="17"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5" borderId="10"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24" xfId="0" applyFill="1" applyBorder="1" applyAlignment="1" applyProtection="1">
      <alignment horizontal="center" vertical="center"/>
    </xf>
    <xf numFmtId="0" fontId="7" fillId="5" borderId="9" xfId="0" applyFont="1" applyFill="1" applyBorder="1" applyAlignment="1" applyProtection="1">
      <alignment horizontal="center" vertical="center" wrapText="1"/>
    </xf>
    <xf numFmtId="0" fontId="2" fillId="8" borderId="0" xfId="0" applyFont="1" applyFill="1" applyAlignment="1" applyProtection="1">
      <alignment horizontal="left" vertical="center" wrapText="1"/>
    </xf>
    <xf numFmtId="0" fontId="2" fillId="0" borderId="17" xfId="0" applyFont="1" applyBorder="1" applyAlignment="1" applyProtection="1">
      <alignment horizontal="center"/>
    </xf>
    <xf numFmtId="0" fontId="2" fillId="5" borderId="9" xfId="0" applyFont="1" applyFill="1" applyBorder="1" applyAlignment="1" applyProtection="1">
      <alignment horizontal="center"/>
    </xf>
    <xf numFmtId="0" fontId="0" fillId="0" borderId="0" xfId="0" applyAlignment="1" applyProtection="1">
      <alignment horizontal="left" vertical="top" wrapText="1"/>
    </xf>
    <xf numFmtId="0" fontId="11" fillId="3" borderId="11" xfId="0" applyFont="1" applyFill="1" applyBorder="1" applyAlignment="1" applyProtection="1">
      <alignment horizontal="center" vertical="center"/>
    </xf>
    <xf numFmtId="0" fontId="11" fillId="3" borderId="21"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0" fillId="0" borderId="0" xfId="0" applyAlignment="1" applyProtection="1">
      <alignment horizontal="left" vertical="center" wrapText="1"/>
    </xf>
    <xf numFmtId="0" fontId="2" fillId="0" borderId="0" xfId="0" applyFont="1" applyAlignment="1" applyProtection="1">
      <alignment horizontal="left" vertical="center" wrapText="1"/>
    </xf>
    <xf numFmtId="0" fontId="11" fillId="3" borderId="1"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0" fillId="0" borderId="0" xfId="0" applyFont="1" applyAlignment="1" applyProtection="1">
      <alignment horizontal="left" vertical="top" wrapText="1"/>
    </xf>
    <xf numFmtId="0" fontId="2" fillId="7" borderId="11" xfId="0" applyFont="1" applyFill="1" applyBorder="1" applyAlignment="1" applyProtection="1">
      <alignment horizontal="center"/>
    </xf>
    <xf numFmtId="0" fontId="2" fillId="7" borderId="21" xfId="0" applyFont="1" applyFill="1" applyBorder="1" applyAlignment="1" applyProtection="1">
      <alignment horizontal="center"/>
    </xf>
    <xf numFmtId="0" fontId="2" fillId="7" borderId="12" xfId="0" applyFont="1" applyFill="1" applyBorder="1" applyAlignment="1" applyProtection="1">
      <alignment horizontal="center"/>
    </xf>
    <xf numFmtId="0" fontId="0" fillId="7" borderId="0" xfId="0" applyFont="1" applyFill="1" applyBorder="1" applyAlignment="1" applyProtection="1">
      <alignment horizontal="left" vertical="top" wrapText="1"/>
    </xf>
    <xf numFmtId="0" fontId="2" fillId="9" borderId="11" xfId="0" applyFont="1" applyFill="1" applyBorder="1" applyAlignment="1" applyProtection="1">
      <alignment horizontal="center"/>
    </xf>
    <xf numFmtId="0" fontId="2" fillId="9" borderId="21" xfId="0" applyFont="1" applyFill="1" applyBorder="1" applyAlignment="1" applyProtection="1">
      <alignment horizontal="center"/>
    </xf>
    <xf numFmtId="0" fontId="2" fillId="9" borderId="12" xfId="0" applyFont="1" applyFill="1" applyBorder="1" applyAlignment="1" applyProtection="1">
      <alignment horizontal="center"/>
    </xf>
    <xf numFmtId="0" fontId="0" fillId="9" borderId="0" xfId="0" applyFont="1" applyFill="1" applyBorder="1" applyAlignment="1" applyProtection="1">
      <alignment horizontal="left" vertical="top" wrapText="1"/>
    </xf>
    <xf numFmtId="0" fontId="2" fillId="8" borderId="11" xfId="0" applyFont="1" applyFill="1" applyBorder="1" applyAlignment="1" applyProtection="1">
      <alignment horizontal="center"/>
    </xf>
    <xf numFmtId="0" fontId="2" fillId="8" borderId="21" xfId="0" applyFont="1" applyFill="1" applyBorder="1" applyAlignment="1" applyProtection="1">
      <alignment horizontal="center"/>
    </xf>
    <xf numFmtId="0" fontId="2" fillId="8" borderId="12" xfId="0" applyFont="1" applyFill="1" applyBorder="1" applyAlignment="1" applyProtection="1">
      <alignment horizontal="center"/>
    </xf>
    <xf numFmtId="0" fontId="0" fillId="8" borderId="0" xfId="0" applyFill="1" applyAlignment="1" applyProtection="1">
      <alignment horizontal="left" vertical="top" wrapText="1"/>
    </xf>
    <xf numFmtId="0" fontId="2" fillId="5" borderId="11" xfId="0" applyFont="1" applyFill="1" applyBorder="1" applyAlignment="1" applyProtection="1">
      <alignment horizontal="center"/>
    </xf>
    <xf numFmtId="0" fontId="2" fillId="5" borderId="21" xfId="0" applyFont="1" applyFill="1" applyBorder="1" applyAlignment="1" applyProtection="1">
      <alignment horizontal="center"/>
    </xf>
    <xf numFmtId="0" fontId="2" fillId="5" borderId="12" xfId="0" applyFont="1" applyFill="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370416</xdr:colOff>
      <xdr:row>2</xdr:row>
      <xdr:rowOff>10582</xdr:rowOff>
    </xdr:from>
    <xdr:to>
      <xdr:col>20</xdr:col>
      <xdr:colOff>902554</xdr:colOff>
      <xdr:row>8</xdr:row>
      <xdr:rowOff>222250</xdr:rowOff>
    </xdr:to>
    <xdr:pic>
      <xdr:nvPicPr>
        <xdr:cNvPr id="3" name="Picture 2">
          <a:extLst>
            <a:ext uri="{FF2B5EF4-FFF2-40B4-BE49-F238E27FC236}">
              <a16:creationId xmlns:a16="http://schemas.microsoft.com/office/drawing/2014/main" id="{3173DBD6-F5DC-47D8-9CB6-F5408990A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23416" y="550332"/>
          <a:ext cx="4109305" cy="1651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10584</xdr:colOff>
      <xdr:row>1</xdr:row>
      <xdr:rowOff>42895</xdr:rowOff>
    </xdr:from>
    <xdr:to>
      <xdr:col>15</xdr:col>
      <xdr:colOff>6350</xdr:colOff>
      <xdr:row>4</xdr:row>
      <xdr:rowOff>336053</xdr:rowOff>
    </xdr:to>
    <xdr:pic>
      <xdr:nvPicPr>
        <xdr:cNvPr id="3" name="Picture 2">
          <a:extLst>
            <a:ext uri="{FF2B5EF4-FFF2-40B4-BE49-F238E27FC236}">
              <a16:creationId xmlns:a16="http://schemas.microsoft.com/office/drawing/2014/main" id="{9C40B187-FF2D-4E64-A3C1-1170EFA88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3667" y="243978"/>
          <a:ext cx="3943350" cy="158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2"/>
  <sheetViews>
    <sheetView tabSelected="1" zoomScale="90" zoomScaleNormal="90" workbookViewId="0">
      <selection activeCell="F8" sqref="F8:P8"/>
    </sheetView>
  </sheetViews>
  <sheetFormatPr defaultColWidth="9.140625" defaultRowHeight="15" x14ac:dyDescent="0.25"/>
  <cols>
    <col min="1" max="1" width="3" style="9" customWidth="1"/>
    <col min="2" max="3" width="18.140625" style="9" customWidth="1"/>
    <col min="4" max="4" width="27.42578125" style="9" customWidth="1"/>
    <col min="5" max="5" width="11.5703125" style="9" customWidth="1"/>
    <col min="6" max="6" width="9.140625" style="9"/>
    <col min="7" max="7" width="11.5703125" style="9" customWidth="1"/>
    <col min="8" max="8" width="15" style="9" customWidth="1"/>
    <col min="9" max="9" width="19.42578125" style="9" customWidth="1"/>
    <col min="10" max="11" width="13.5703125" style="9" customWidth="1"/>
    <col min="12" max="12" width="19.5703125" style="9" customWidth="1"/>
    <col min="13" max="13" width="19.7109375" style="9" customWidth="1"/>
    <col min="14" max="14" width="13.5703125" style="9" customWidth="1"/>
    <col min="15" max="15" width="18.28515625" style="9" customWidth="1"/>
    <col min="16" max="16" width="20" style="9" customWidth="1"/>
    <col min="17" max="17" width="12.85546875" style="9" customWidth="1"/>
    <col min="18" max="18" width="19.28515625" style="9" customWidth="1"/>
    <col min="19" max="19" width="20" style="9" customWidth="1"/>
    <col min="20" max="20" width="14.28515625" style="9" customWidth="1"/>
    <col min="21" max="21" width="13.7109375" style="9" customWidth="1"/>
    <col min="22" max="16384" width="9.140625" style="9"/>
  </cols>
  <sheetData>
    <row r="1" spans="1:32" s="11" customFormat="1" ht="15.75" thickBot="1" x14ac:dyDescent="0.3"/>
    <row r="2" spans="1:32" s="11" customFormat="1" ht="27" thickBot="1" x14ac:dyDescent="0.3">
      <c r="B2" s="130" t="s">
        <v>48</v>
      </c>
      <c r="C2" s="131"/>
      <c r="D2" s="131"/>
      <c r="E2" s="131"/>
      <c r="F2" s="131"/>
      <c r="G2" s="131"/>
      <c r="H2" s="131"/>
      <c r="I2" s="131"/>
      <c r="J2" s="131"/>
      <c r="K2" s="131"/>
      <c r="L2" s="131"/>
      <c r="M2" s="131"/>
      <c r="N2" s="131"/>
      <c r="O2" s="131"/>
      <c r="P2" s="131"/>
      <c r="Q2" s="131"/>
      <c r="R2" s="131"/>
      <c r="S2" s="131"/>
      <c r="T2" s="131"/>
      <c r="U2" s="132"/>
    </row>
    <row r="3" spans="1:32" s="11" customFormat="1" ht="18" x14ac:dyDescent="0.25">
      <c r="B3" s="12"/>
      <c r="C3" s="13"/>
      <c r="D3" s="13"/>
      <c r="E3" s="13"/>
      <c r="F3" s="13"/>
      <c r="G3" s="13"/>
      <c r="H3" s="13"/>
      <c r="I3" s="13"/>
      <c r="J3" s="13"/>
      <c r="K3" s="13"/>
      <c r="L3" s="13"/>
      <c r="M3" s="13"/>
      <c r="N3" s="13"/>
      <c r="O3" s="13"/>
      <c r="P3" s="13"/>
      <c r="Q3" s="13"/>
      <c r="R3" s="13"/>
      <c r="S3" s="13"/>
      <c r="T3" s="13"/>
      <c r="U3" s="14"/>
    </row>
    <row r="4" spans="1:32" ht="18.75" thickBot="1" x14ac:dyDescent="0.3">
      <c r="A4" s="11"/>
      <c r="B4" s="15"/>
      <c r="C4" s="10"/>
      <c r="D4" s="16" t="s">
        <v>49</v>
      </c>
      <c r="E4" s="17"/>
      <c r="F4" s="126"/>
      <c r="G4" s="126"/>
      <c r="H4" s="126"/>
      <c r="I4" s="126"/>
      <c r="J4" s="126"/>
      <c r="K4" s="126"/>
      <c r="L4" s="126"/>
      <c r="M4" s="126"/>
      <c r="N4" s="126"/>
      <c r="O4" s="126"/>
      <c r="P4" s="126"/>
      <c r="Q4" s="16"/>
      <c r="R4" s="19"/>
      <c r="S4" s="25"/>
      <c r="T4" s="25"/>
      <c r="U4" s="26"/>
      <c r="V4" s="11"/>
      <c r="W4" s="11"/>
      <c r="X4" s="11"/>
      <c r="Y4" s="11"/>
      <c r="Z4" s="11"/>
      <c r="AA4" s="11"/>
      <c r="AB4" s="11"/>
      <c r="AC4" s="11"/>
      <c r="AD4" s="11"/>
      <c r="AE4" s="11"/>
      <c r="AF4" s="11"/>
    </row>
    <row r="5" spans="1:32" ht="18" x14ac:dyDescent="0.25">
      <c r="A5" s="11"/>
      <c r="B5" s="18"/>
      <c r="C5" s="19"/>
      <c r="D5" s="20"/>
      <c r="E5" s="19"/>
      <c r="F5" s="19"/>
      <c r="G5" s="19"/>
      <c r="H5" s="19"/>
      <c r="I5" s="19"/>
      <c r="J5" s="19"/>
      <c r="K5" s="19"/>
      <c r="L5" s="19"/>
      <c r="M5" s="19"/>
      <c r="N5" s="19"/>
      <c r="O5" s="19"/>
      <c r="P5" s="19"/>
      <c r="Q5" s="19"/>
      <c r="R5" s="19"/>
      <c r="S5" s="19"/>
      <c r="T5" s="19"/>
      <c r="U5" s="26"/>
      <c r="V5" s="11"/>
      <c r="W5" s="11"/>
      <c r="X5" s="11"/>
      <c r="Y5" s="11"/>
      <c r="Z5" s="11"/>
      <c r="AA5" s="11"/>
      <c r="AB5" s="11"/>
      <c r="AC5" s="11"/>
      <c r="AD5" s="11"/>
      <c r="AE5" s="11"/>
      <c r="AF5" s="11"/>
    </row>
    <row r="6" spans="1:32" ht="18.75" thickBot="1" x14ac:dyDescent="0.3">
      <c r="A6" s="11"/>
      <c r="B6" s="15"/>
      <c r="C6" s="10"/>
      <c r="D6" s="16" t="s">
        <v>51</v>
      </c>
      <c r="E6" s="17"/>
      <c r="F6" s="1"/>
      <c r="G6" s="1"/>
      <c r="H6" s="1"/>
      <c r="I6" s="1"/>
      <c r="J6" s="1"/>
      <c r="K6" s="1"/>
      <c r="L6" s="1"/>
      <c r="M6" s="1"/>
      <c r="N6" s="1"/>
      <c r="O6" s="1"/>
      <c r="P6" s="2"/>
      <c r="Q6" s="19"/>
      <c r="R6" s="19"/>
      <c r="S6" s="19"/>
      <c r="T6" s="19"/>
      <c r="U6" s="26"/>
      <c r="V6" s="11"/>
      <c r="W6" s="11"/>
      <c r="X6" s="11"/>
      <c r="Y6" s="11"/>
      <c r="Z6" s="11"/>
      <c r="AA6" s="11"/>
      <c r="AB6" s="11"/>
      <c r="AC6" s="11"/>
      <c r="AD6" s="11"/>
      <c r="AE6" s="11"/>
      <c r="AF6" s="11"/>
    </row>
    <row r="7" spans="1:32" ht="18.75" x14ac:dyDescent="0.25">
      <c r="A7" s="11"/>
      <c r="B7" s="18"/>
      <c r="C7" s="19"/>
      <c r="D7" s="20"/>
      <c r="E7" s="19"/>
      <c r="F7" s="133" t="s">
        <v>52</v>
      </c>
      <c r="G7" s="133"/>
      <c r="H7" s="133"/>
      <c r="I7" s="133"/>
      <c r="J7" s="133"/>
      <c r="K7" s="133"/>
      <c r="L7" s="133"/>
      <c r="M7" s="133"/>
      <c r="N7" s="133"/>
      <c r="O7" s="133"/>
      <c r="P7" s="133"/>
      <c r="Q7" s="27"/>
      <c r="R7" s="27"/>
      <c r="S7" s="19"/>
      <c r="T7" s="19"/>
      <c r="U7" s="26"/>
      <c r="V7" s="11"/>
      <c r="W7" s="11"/>
      <c r="X7" s="11"/>
      <c r="Y7" s="11"/>
      <c r="Z7" s="11"/>
      <c r="AA7" s="11"/>
      <c r="AB7" s="11"/>
      <c r="AC7" s="11"/>
      <c r="AD7" s="11"/>
      <c r="AE7" s="11"/>
      <c r="AF7" s="11"/>
    </row>
    <row r="8" spans="1:32" ht="19.5" thickBot="1" x14ac:dyDescent="0.3">
      <c r="A8" s="11"/>
      <c r="B8" s="21"/>
      <c r="C8" s="16"/>
      <c r="D8" s="16" t="s">
        <v>53</v>
      </c>
      <c r="E8" s="17"/>
      <c r="F8" s="126"/>
      <c r="G8" s="126"/>
      <c r="H8" s="126"/>
      <c r="I8" s="126"/>
      <c r="J8" s="126"/>
      <c r="K8" s="126"/>
      <c r="L8" s="126"/>
      <c r="M8" s="126"/>
      <c r="N8" s="126"/>
      <c r="O8" s="126"/>
      <c r="P8" s="126"/>
      <c r="Q8" s="28"/>
      <c r="R8" s="19"/>
      <c r="S8" s="19"/>
      <c r="T8" s="19"/>
      <c r="U8" s="26"/>
      <c r="V8" s="11"/>
      <c r="W8" s="11"/>
      <c r="X8" s="11"/>
      <c r="Y8" s="11"/>
      <c r="Z8" s="11"/>
      <c r="AA8" s="11"/>
      <c r="AB8" s="11"/>
      <c r="AC8" s="11"/>
      <c r="AD8" s="11"/>
      <c r="AE8" s="11"/>
      <c r="AF8" s="11"/>
    </row>
    <row r="9" spans="1:32" ht="18.75" thickBot="1" x14ac:dyDescent="0.3">
      <c r="A9" s="11"/>
      <c r="B9" s="22"/>
      <c r="C9" s="23"/>
      <c r="D9" s="23"/>
      <c r="E9" s="23"/>
      <c r="F9" s="23"/>
      <c r="G9" s="23"/>
      <c r="H9" s="23"/>
      <c r="I9" s="23"/>
      <c r="J9" s="23"/>
      <c r="K9" s="23"/>
      <c r="L9" s="23"/>
      <c r="M9" s="23"/>
      <c r="N9" s="24"/>
      <c r="O9" s="24"/>
      <c r="P9" s="23"/>
      <c r="Q9" s="23"/>
      <c r="R9" s="23"/>
      <c r="S9" s="23"/>
      <c r="T9" s="23"/>
      <c r="U9" s="29"/>
      <c r="V9" s="11"/>
      <c r="W9" s="11"/>
      <c r="X9" s="11"/>
      <c r="Y9" s="11"/>
      <c r="Z9" s="11"/>
      <c r="AA9" s="11"/>
      <c r="AB9" s="11"/>
      <c r="AC9" s="11"/>
      <c r="AD9" s="11"/>
      <c r="AE9" s="11"/>
      <c r="AF9" s="11"/>
    </row>
    <row r="10" spans="1:32" ht="15.75" thickBot="1" x14ac:dyDescent="0.3">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row>
    <row r="11" spans="1:32" ht="16.5" thickBot="1" x14ac:dyDescent="0.3">
      <c r="A11" s="11"/>
      <c r="B11" s="127" t="s">
        <v>0</v>
      </c>
      <c r="C11" s="128"/>
      <c r="D11" s="128"/>
      <c r="E11" s="128"/>
      <c r="F11" s="128"/>
      <c r="G11" s="128"/>
      <c r="H11" s="128"/>
      <c r="I11" s="128"/>
      <c r="J11" s="128"/>
      <c r="K11" s="128"/>
      <c r="L11" s="128"/>
      <c r="M11" s="128"/>
      <c r="N11" s="128"/>
      <c r="O11" s="128"/>
      <c r="P11" s="128"/>
      <c r="Q11" s="128"/>
      <c r="R11" s="128"/>
      <c r="S11" s="128"/>
      <c r="T11" s="128"/>
      <c r="U11" s="129"/>
      <c r="V11" s="11"/>
      <c r="W11" s="11"/>
      <c r="X11" s="11"/>
      <c r="Y11" s="11"/>
      <c r="Z11" s="11"/>
      <c r="AA11" s="11"/>
      <c r="AB11" s="11"/>
      <c r="AC11" s="11"/>
      <c r="AD11" s="11"/>
      <c r="AE11" s="11"/>
      <c r="AF11" s="11"/>
    </row>
    <row r="12" spans="1:32" ht="16.5" thickBot="1" x14ac:dyDescent="0.3">
      <c r="A12" s="11"/>
      <c r="B12" s="102" t="s">
        <v>1</v>
      </c>
      <c r="C12" s="103"/>
      <c r="D12" s="103"/>
      <c r="E12" s="103"/>
      <c r="F12" s="103"/>
      <c r="G12" s="103"/>
      <c r="H12" s="103"/>
      <c r="I12" s="103"/>
      <c r="J12" s="103"/>
      <c r="K12" s="103"/>
      <c r="L12" s="103"/>
      <c r="M12" s="103"/>
      <c r="N12" s="103"/>
      <c r="O12" s="103"/>
      <c r="P12" s="103"/>
      <c r="Q12" s="103"/>
      <c r="R12" s="103"/>
      <c r="S12" s="103"/>
      <c r="T12" s="103"/>
      <c r="U12" s="104"/>
      <c r="V12" s="11"/>
      <c r="W12" s="11"/>
      <c r="X12" s="11"/>
      <c r="Y12" s="11"/>
      <c r="Z12" s="11"/>
      <c r="AA12" s="11"/>
      <c r="AB12" s="11"/>
      <c r="AC12" s="11"/>
      <c r="AD12" s="11"/>
      <c r="AE12" s="11"/>
      <c r="AF12" s="11"/>
    </row>
    <row r="13" spans="1:32" s="11" customFormat="1" ht="32.25" customHeight="1" thickBot="1" x14ac:dyDescent="0.3">
      <c r="B13" s="30"/>
      <c r="C13" s="31"/>
      <c r="D13" s="31"/>
      <c r="E13" s="31"/>
      <c r="F13" s="31"/>
      <c r="G13" s="31"/>
      <c r="H13" s="31"/>
      <c r="I13" s="31"/>
      <c r="J13" s="31"/>
      <c r="K13" s="31"/>
      <c r="L13" s="31"/>
      <c r="M13" s="31"/>
      <c r="N13" s="31"/>
      <c r="O13" s="31"/>
      <c r="P13" s="31"/>
      <c r="Q13" s="31"/>
      <c r="R13" s="31"/>
      <c r="S13" s="31"/>
      <c r="T13" s="31"/>
      <c r="U13" s="32"/>
    </row>
    <row r="14" spans="1:32" s="11" customFormat="1" ht="39.75" customHeight="1" x14ac:dyDescent="0.25">
      <c r="B14" s="105" t="s">
        <v>184</v>
      </c>
      <c r="C14" s="105" t="s">
        <v>185</v>
      </c>
      <c r="D14" s="105" t="s">
        <v>2</v>
      </c>
      <c r="E14" s="105" t="s">
        <v>130</v>
      </c>
      <c r="F14" s="105" t="s">
        <v>3</v>
      </c>
      <c r="G14" s="105" t="s">
        <v>4</v>
      </c>
      <c r="H14" s="105" t="s">
        <v>5</v>
      </c>
      <c r="I14" s="105" t="s">
        <v>6</v>
      </c>
      <c r="J14" s="105" t="s">
        <v>7</v>
      </c>
      <c r="K14" s="105" t="s">
        <v>157</v>
      </c>
      <c r="L14" s="120" t="s">
        <v>8</v>
      </c>
      <c r="M14" s="121"/>
      <c r="N14" s="122"/>
      <c r="O14" s="108" t="s">
        <v>10</v>
      </c>
      <c r="P14" s="109"/>
      <c r="Q14" s="110"/>
      <c r="R14" s="114" t="s">
        <v>11</v>
      </c>
      <c r="S14" s="115"/>
      <c r="T14" s="116"/>
      <c r="U14" s="105" t="s">
        <v>12</v>
      </c>
    </row>
    <row r="15" spans="1:32" s="11" customFormat="1" ht="27" customHeight="1" x14ac:dyDescent="0.25">
      <c r="B15" s="106"/>
      <c r="C15" s="106"/>
      <c r="D15" s="106"/>
      <c r="E15" s="106"/>
      <c r="F15" s="106"/>
      <c r="G15" s="106"/>
      <c r="H15" s="106"/>
      <c r="I15" s="106"/>
      <c r="J15" s="106"/>
      <c r="K15" s="106"/>
      <c r="L15" s="123"/>
      <c r="M15" s="124"/>
      <c r="N15" s="125"/>
      <c r="O15" s="111"/>
      <c r="P15" s="112"/>
      <c r="Q15" s="113"/>
      <c r="R15" s="117"/>
      <c r="S15" s="118"/>
      <c r="T15" s="119"/>
      <c r="U15" s="106"/>
    </row>
    <row r="16" spans="1:32" s="11" customFormat="1" ht="86.25" customHeight="1" x14ac:dyDescent="0.25">
      <c r="B16" s="107"/>
      <c r="C16" s="107"/>
      <c r="D16" s="107"/>
      <c r="E16" s="107"/>
      <c r="F16" s="107"/>
      <c r="G16" s="107"/>
      <c r="H16" s="107"/>
      <c r="I16" s="107"/>
      <c r="J16" s="107"/>
      <c r="K16" s="107"/>
      <c r="L16" s="92" t="s">
        <v>13</v>
      </c>
      <c r="M16" s="92" t="s">
        <v>156</v>
      </c>
      <c r="N16" s="92" t="s">
        <v>9</v>
      </c>
      <c r="O16" s="94" t="s">
        <v>13</v>
      </c>
      <c r="P16" s="94" t="s">
        <v>156</v>
      </c>
      <c r="Q16" s="95" t="s">
        <v>169</v>
      </c>
      <c r="R16" s="96" t="s">
        <v>13</v>
      </c>
      <c r="S16" s="96" t="s">
        <v>156</v>
      </c>
      <c r="T16" s="93" t="s">
        <v>170</v>
      </c>
      <c r="U16" s="107"/>
    </row>
    <row r="17" spans="1:34" ht="34.5" customHeight="1" x14ac:dyDescent="0.25">
      <c r="A17" s="11"/>
      <c r="B17" s="3"/>
      <c r="C17" s="3"/>
      <c r="D17" s="3"/>
      <c r="E17" s="3"/>
      <c r="F17" s="3"/>
      <c r="G17" s="3"/>
      <c r="H17" s="3"/>
      <c r="I17" s="3"/>
      <c r="J17" s="3"/>
      <c r="K17" s="45">
        <f>IFERROR(VLOOKUP(J17,Legend!$D$4:$E$8,2,FALSE),0)</f>
        <v>0</v>
      </c>
      <c r="L17" s="4">
        <v>0</v>
      </c>
      <c r="M17" s="46">
        <f>L17*K17</f>
        <v>0</v>
      </c>
      <c r="N17" s="3"/>
      <c r="O17" s="4">
        <v>0</v>
      </c>
      <c r="P17" s="46">
        <f t="shared" ref="P17:P57" si="0">O17*K17</f>
        <v>0</v>
      </c>
      <c r="Q17" s="6"/>
      <c r="R17" s="4">
        <v>0</v>
      </c>
      <c r="S17" s="46">
        <f t="shared" ref="S17:S57" si="1">R17*K17</f>
        <v>0</v>
      </c>
      <c r="T17" s="6"/>
      <c r="U17" s="3" t="s">
        <v>19</v>
      </c>
      <c r="V17" s="11"/>
      <c r="W17" s="11"/>
      <c r="X17" s="11"/>
      <c r="Y17" s="11"/>
      <c r="Z17" s="11"/>
      <c r="AA17" s="11"/>
      <c r="AB17" s="11"/>
      <c r="AC17" s="11"/>
      <c r="AD17" s="11"/>
      <c r="AE17" s="11"/>
      <c r="AF17" s="11"/>
      <c r="AG17" s="11"/>
      <c r="AH17" s="11"/>
    </row>
    <row r="18" spans="1:34" x14ac:dyDescent="0.25">
      <c r="A18" s="11"/>
      <c r="B18" s="3"/>
      <c r="C18" s="3"/>
      <c r="D18" s="3"/>
      <c r="E18" s="3"/>
      <c r="F18" s="3"/>
      <c r="G18" s="3"/>
      <c r="H18" s="3"/>
      <c r="I18" s="3"/>
      <c r="J18" s="3"/>
      <c r="K18" s="45">
        <f>IFERROR(VLOOKUP(J18,Legend!$D$4:$E$8,2,FALSE),0)</f>
        <v>0</v>
      </c>
      <c r="L18" s="4">
        <v>0</v>
      </c>
      <c r="M18" s="46">
        <f t="shared" ref="M18:M57" si="2">L18*K18</f>
        <v>0</v>
      </c>
      <c r="N18" s="3"/>
      <c r="O18" s="4">
        <v>0</v>
      </c>
      <c r="P18" s="46">
        <f t="shared" si="0"/>
        <v>0</v>
      </c>
      <c r="Q18" s="6"/>
      <c r="R18" s="4">
        <v>0</v>
      </c>
      <c r="S18" s="46">
        <f t="shared" si="1"/>
        <v>0</v>
      </c>
      <c r="T18" s="6"/>
      <c r="U18" s="3" t="s">
        <v>19</v>
      </c>
      <c r="V18" s="11"/>
      <c r="W18" s="11"/>
      <c r="X18" s="11"/>
      <c r="Y18" s="11"/>
      <c r="Z18" s="11"/>
      <c r="AA18" s="11"/>
      <c r="AB18" s="11"/>
      <c r="AC18" s="11"/>
      <c r="AD18" s="11"/>
      <c r="AE18" s="11"/>
      <c r="AF18" s="11"/>
      <c r="AG18" s="11"/>
      <c r="AH18" s="11"/>
    </row>
    <row r="19" spans="1:34" x14ac:dyDescent="0.25">
      <c r="A19" s="11"/>
      <c r="B19" s="3"/>
      <c r="C19" s="3"/>
      <c r="D19" s="3"/>
      <c r="E19" s="3"/>
      <c r="F19" s="3"/>
      <c r="G19" s="3"/>
      <c r="H19" s="3"/>
      <c r="I19" s="3"/>
      <c r="J19" s="3"/>
      <c r="K19" s="45">
        <f>IFERROR(VLOOKUP(J19,Legend!$D$4:$E$8,2,FALSE),0)</f>
        <v>0</v>
      </c>
      <c r="L19" s="4">
        <v>0</v>
      </c>
      <c r="M19" s="46">
        <f t="shared" si="2"/>
        <v>0</v>
      </c>
      <c r="N19" s="3"/>
      <c r="O19" s="4">
        <v>0</v>
      </c>
      <c r="P19" s="46">
        <f t="shared" si="0"/>
        <v>0</v>
      </c>
      <c r="Q19" s="6"/>
      <c r="R19" s="4">
        <v>0</v>
      </c>
      <c r="S19" s="46">
        <f t="shared" si="1"/>
        <v>0</v>
      </c>
      <c r="T19" s="6"/>
      <c r="U19" s="3" t="s">
        <v>19</v>
      </c>
      <c r="V19" s="11"/>
      <c r="W19" s="11"/>
      <c r="X19" s="11"/>
      <c r="Y19" s="11"/>
      <c r="Z19" s="11"/>
      <c r="AA19" s="11"/>
      <c r="AB19" s="11"/>
      <c r="AC19" s="11"/>
      <c r="AD19" s="11"/>
      <c r="AE19" s="11"/>
      <c r="AF19" s="11"/>
      <c r="AG19" s="11"/>
      <c r="AH19" s="11"/>
    </row>
    <row r="20" spans="1:34" x14ac:dyDescent="0.25">
      <c r="A20" s="11"/>
      <c r="B20" s="3"/>
      <c r="C20" s="3"/>
      <c r="D20" s="3"/>
      <c r="E20" s="3"/>
      <c r="F20" s="3"/>
      <c r="G20" s="3"/>
      <c r="H20" s="3"/>
      <c r="I20" s="3"/>
      <c r="J20" s="3"/>
      <c r="K20" s="45">
        <f>IFERROR(VLOOKUP(J20,Legend!$D$4:$E$8,2,FALSE),0)</f>
        <v>0</v>
      </c>
      <c r="L20" s="4">
        <v>0</v>
      </c>
      <c r="M20" s="46">
        <f t="shared" si="2"/>
        <v>0</v>
      </c>
      <c r="N20" s="3"/>
      <c r="O20" s="4">
        <v>0</v>
      </c>
      <c r="P20" s="46">
        <f t="shared" si="0"/>
        <v>0</v>
      </c>
      <c r="Q20" s="6"/>
      <c r="R20" s="4">
        <v>0</v>
      </c>
      <c r="S20" s="46">
        <f t="shared" si="1"/>
        <v>0</v>
      </c>
      <c r="T20" s="6"/>
      <c r="U20" s="3" t="s">
        <v>19</v>
      </c>
      <c r="V20" s="11"/>
      <c r="W20" s="11"/>
      <c r="X20" s="11"/>
      <c r="Y20" s="11"/>
      <c r="Z20" s="11"/>
      <c r="AA20" s="11"/>
      <c r="AB20" s="11"/>
      <c r="AC20" s="11"/>
      <c r="AD20" s="11"/>
      <c r="AE20" s="11"/>
      <c r="AF20" s="11"/>
      <c r="AG20" s="11"/>
      <c r="AH20" s="11"/>
    </row>
    <row r="21" spans="1:34" x14ac:dyDescent="0.25">
      <c r="A21" s="11"/>
      <c r="B21" s="3"/>
      <c r="C21" s="3"/>
      <c r="D21" s="3"/>
      <c r="E21" s="3"/>
      <c r="F21" s="3"/>
      <c r="G21" s="3"/>
      <c r="H21" s="3"/>
      <c r="I21" s="3"/>
      <c r="J21" s="3"/>
      <c r="K21" s="45">
        <f>IFERROR(VLOOKUP(J21,Legend!$D$4:$E$8,2,FALSE),0)</f>
        <v>0</v>
      </c>
      <c r="L21" s="4">
        <v>0</v>
      </c>
      <c r="M21" s="46">
        <f t="shared" si="2"/>
        <v>0</v>
      </c>
      <c r="N21" s="3"/>
      <c r="O21" s="4">
        <v>0</v>
      </c>
      <c r="P21" s="46">
        <f t="shared" si="0"/>
        <v>0</v>
      </c>
      <c r="Q21" s="6"/>
      <c r="R21" s="4">
        <v>0</v>
      </c>
      <c r="S21" s="46">
        <f t="shared" si="1"/>
        <v>0</v>
      </c>
      <c r="T21" s="6"/>
      <c r="U21" s="3" t="s">
        <v>19</v>
      </c>
      <c r="V21" s="11"/>
      <c r="W21" s="11"/>
      <c r="X21" s="11"/>
      <c r="Y21" s="11"/>
      <c r="Z21" s="11"/>
      <c r="AA21" s="11"/>
      <c r="AB21" s="11"/>
      <c r="AC21" s="11"/>
      <c r="AD21" s="11"/>
      <c r="AE21" s="11"/>
      <c r="AF21" s="11"/>
      <c r="AG21" s="11"/>
      <c r="AH21" s="11"/>
    </row>
    <row r="22" spans="1:34" x14ac:dyDescent="0.25">
      <c r="A22" s="11"/>
      <c r="B22" s="3"/>
      <c r="C22" s="3"/>
      <c r="D22" s="3"/>
      <c r="E22" s="3"/>
      <c r="F22" s="3"/>
      <c r="G22" s="3"/>
      <c r="H22" s="3"/>
      <c r="I22" s="3"/>
      <c r="J22" s="3"/>
      <c r="K22" s="45">
        <f>IFERROR(VLOOKUP(J22,Legend!$D$4:$E$8,2,FALSE),0)</f>
        <v>0</v>
      </c>
      <c r="L22" s="4">
        <v>0</v>
      </c>
      <c r="M22" s="46">
        <f t="shared" si="2"/>
        <v>0</v>
      </c>
      <c r="N22" s="3"/>
      <c r="O22" s="4">
        <v>0</v>
      </c>
      <c r="P22" s="46">
        <f t="shared" si="0"/>
        <v>0</v>
      </c>
      <c r="Q22" s="6"/>
      <c r="R22" s="4">
        <v>0</v>
      </c>
      <c r="S22" s="46">
        <f t="shared" si="1"/>
        <v>0</v>
      </c>
      <c r="T22" s="6"/>
      <c r="U22" s="3" t="s">
        <v>19</v>
      </c>
      <c r="V22" s="11"/>
      <c r="W22" s="11"/>
      <c r="X22" s="11"/>
      <c r="Y22" s="11"/>
      <c r="Z22" s="11"/>
      <c r="AA22" s="11"/>
      <c r="AB22" s="11"/>
      <c r="AC22" s="11"/>
      <c r="AD22" s="11"/>
      <c r="AE22" s="11"/>
      <c r="AF22" s="11"/>
      <c r="AG22" s="11"/>
      <c r="AH22" s="11"/>
    </row>
    <row r="23" spans="1:34" ht="16.5" customHeight="1" x14ac:dyDescent="0.25">
      <c r="A23" s="11"/>
      <c r="B23" s="3"/>
      <c r="C23" s="3"/>
      <c r="D23" s="3"/>
      <c r="E23" s="3"/>
      <c r="F23" s="3"/>
      <c r="G23" s="3"/>
      <c r="H23" s="3"/>
      <c r="I23" s="3"/>
      <c r="J23" s="3"/>
      <c r="K23" s="45">
        <f>IFERROR(VLOOKUP(J23,Legend!$D$4:$E$8,2,FALSE),0)</f>
        <v>0</v>
      </c>
      <c r="L23" s="4">
        <v>0</v>
      </c>
      <c r="M23" s="46">
        <f t="shared" si="2"/>
        <v>0</v>
      </c>
      <c r="N23" s="3"/>
      <c r="O23" s="4">
        <v>0</v>
      </c>
      <c r="P23" s="46">
        <f t="shared" si="0"/>
        <v>0</v>
      </c>
      <c r="Q23" s="6"/>
      <c r="R23" s="4">
        <v>0</v>
      </c>
      <c r="S23" s="46">
        <f t="shared" si="1"/>
        <v>0</v>
      </c>
      <c r="T23" s="6"/>
      <c r="U23" s="3" t="s">
        <v>19</v>
      </c>
      <c r="V23" s="11"/>
      <c r="W23" s="11"/>
      <c r="X23" s="11"/>
      <c r="Y23" s="11"/>
      <c r="Z23" s="11"/>
      <c r="AA23" s="11"/>
      <c r="AB23" s="11"/>
      <c r="AC23" s="11"/>
      <c r="AD23" s="11"/>
      <c r="AE23" s="11"/>
      <c r="AF23" s="11"/>
      <c r="AG23" s="11"/>
      <c r="AH23" s="11"/>
    </row>
    <row r="24" spans="1:34" ht="15" customHeight="1" x14ac:dyDescent="0.25">
      <c r="A24" s="11"/>
      <c r="B24" s="3"/>
      <c r="C24" s="3"/>
      <c r="D24" s="3"/>
      <c r="E24" s="3"/>
      <c r="F24" s="3"/>
      <c r="G24" s="3"/>
      <c r="H24" s="3"/>
      <c r="I24" s="3"/>
      <c r="J24" s="3"/>
      <c r="K24" s="45">
        <f>IFERROR(VLOOKUP(J24,Legend!$D$4:$E$8,2,FALSE),0)</f>
        <v>0</v>
      </c>
      <c r="L24" s="4">
        <v>0</v>
      </c>
      <c r="M24" s="46">
        <f t="shared" si="2"/>
        <v>0</v>
      </c>
      <c r="N24" s="3"/>
      <c r="O24" s="4">
        <v>0</v>
      </c>
      <c r="P24" s="46">
        <f t="shared" si="0"/>
        <v>0</v>
      </c>
      <c r="Q24" s="6"/>
      <c r="R24" s="4">
        <v>0</v>
      </c>
      <c r="S24" s="46">
        <f t="shared" si="1"/>
        <v>0</v>
      </c>
      <c r="T24" s="6"/>
      <c r="U24" s="3" t="s">
        <v>19</v>
      </c>
      <c r="V24" s="11"/>
      <c r="W24" s="11"/>
      <c r="X24" s="11"/>
      <c r="Y24" s="11"/>
      <c r="Z24" s="11"/>
      <c r="AA24" s="11"/>
      <c r="AB24" s="11"/>
      <c r="AC24" s="11"/>
      <c r="AD24" s="11"/>
      <c r="AE24" s="11"/>
      <c r="AF24" s="11"/>
      <c r="AG24" s="11"/>
      <c r="AH24" s="11"/>
    </row>
    <row r="25" spans="1:34" x14ac:dyDescent="0.25">
      <c r="A25" s="11"/>
      <c r="B25" s="3"/>
      <c r="C25" s="3"/>
      <c r="D25" s="3"/>
      <c r="E25" s="3"/>
      <c r="F25" s="3"/>
      <c r="G25" s="3"/>
      <c r="H25" s="3"/>
      <c r="I25" s="3"/>
      <c r="J25" s="3"/>
      <c r="K25" s="45">
        <f>IFERROR(VLOOKUP(J25,Legend!$D$4:$E$8,2,FALSE),0)</f>
        <v>0</v>
      </c>
      <c r="L25" s="4">
        <v>0</v>
      </c>
      <c r="M25" s="46">
        <f t="shared" si="2"/>
        <v>0</v>
      </c>
      <c r="N25" s="3"/>
      <c r="O25" s="4">
        <v>0</v>
      </c>
      <c r="P25" s="46">
        <f t="shared" si="0"/>
        <v>0</v>
      </c>
      <c r="Q25" s="6"/>
      <c r="R25" s="4">
        <v>0</v>
      </c>
      <c r="S25" s="46">
        <f t="shared" si="1"/>
        <v>0</v>
      </c>
      <c r="T25" s="6"/>
      <c r="U25" s="3" t="s">
        <v>19</v>
      </c>
      <c r="V25" s="11"/>
      <c r="W25" s="11"/>
      <c r="X25" s="11"/>
      <c r="Y25" s="11"/>
      <c r="Z25" s="11"/>
      <c r="AA25" s="11"/>
      <c r="AB25" s="11"/>
      <c r="AC25" s="11"/>
      <c r="AD25" s="11"/>
      <c r="AE25" s="11"/>
      <c r="AF25" s="11"/>
      <c r="AG25" s="11"/>
      <c r="AH25" s="11"/>
    </row>
    <row r="26" spans="1:34" x14ac:dyDescent="0.25">
      <c r="A26" s="11"/>
      <c r="B26" s="3"/>
      <c r="C26" s="3"/>
      <c r="D26" s="3"/>
      <c r="E26" s="3"/>
      <c r="F26" s="3"/>
      <c r="G26" s="3"/>
      <c r="H26" s="3"/>
      <c r="I26" s="3"/>
      <c r="J26" s="3"/>
      <c r="K26" s="45">
        <f>IFERROR(VLOOKUP(J26,Legend!$D$4:$E$8,2,FALSE),0)</f>
        <v>0</v>
      </c>
      <c r="L26" s="4">
        <v>0</v>
      </c>
      <c r="M26" s="46">
        <f t="shared" si="2"/>
        <v>0</v>
      </c>
      <c r="N26" s="3"/>
      <c r="O26" s="4">
        <v>0</v>
      </c>
      <c r="P26" s="46">
        <f t="shared" si="0"/>
        <v>0</v>
      </c>
      <c r="Q26" s="6"/>
      <c r="R26" s="4">
        <v>0</v>
      </c>
      <c r="S26" s="46">
        <f t="shared" si="1"/>
        <v>0</v>
      </c>
      <c r="T26" s="6"/>
      <c r="U26" s="3" t="s">
        <v>19</v>
      </c>
      <c r="V26" s="11"/>
      <c r="W26" s="11"/>
      <c r="X26" s="11"/>
      <c r="Y26" s="11"/>
      <c r="Z26" s="11"/>
      <c r="AA26" s="11"/>
      <c r="AB26" s="11"/>
      <c r="AC26" s="11"/>
      <c r="AD26" s="11"/>
      <c r="AE26" s="11"/>
      <c r="AF26" s="11"/>
      <c r="AG26" s="11"/>
      <c r="AH26" s="11"/>
    </row>
    <row r="27" spans="1:34" x14ac:dyDescent="0.25">
      <c r="A27" s="11"/>
      <c r="B27" s="3"/>
      <c r="C27" s="3"/>
      <c r="D27" s="3"/>
      <c r="E27" s="3"/>
      <c r="F27" s="3"/>
      <c r="G27" s="3"/>
      <c r="H27" s="3"/>
      <c r="I27" s="3"/>
      <c r="J27" s="3"/>
      <c r="K27" s="45">
        <f>IFERROR(VLOOKUP(J27,Legend!$D$4:$E$8,2,FALSE),0)</f>
        <v>0</v>
      </c>
      <c r="L27" s="4">
        <v>0</v>
      </c>
      <c r="M27" s="46">
        <f t="shared" si="2"/>
        <v>0</v>
      </c>
      <c r="N27" s="3"/>
      <c r="O27" s="4">
        <v>0</v>
      </c>
      <c r="P27" s="46">
        <f t="shared" si="0"/>
        <v>0</v>
      </c>
      <c r="Q27" s="6"/>
      <c r="R27" s="4">
        <v>0</v>
      </c>
      <c r="S27" s="46">
        <f t="shared" si="1"/>
        <v>0</v>
      </c>
      <c r="T27" s="6"/>
      <c r="U27" s="3" t="s">
        <v>19</v>
      </c>
      <c r="V27" s="11"/>
      <c r="W27" s="11"/>
      <c r="X27" s="11"/>
      <c r="Y27" s="11"/>
      <c r="Z27" s="11"/>
      <c r="AA27" s="11"/>
      <c r="AB27" s="11"/>
      <c r="AC27" s="11"/>
      <c r="AD27" s="11"/>
      <c r="AE27" s="11"/>
      <c r="AF27" s="11"/>
      <c r="AG27" s="11"/>
      <c r="AH27" s="11"/>
    </row>
    <row r="28" spans="1:34" x14ac:dyDescent="0.25">
      <c r="A28" s="11"/>
      <c r="B28" s="3"/>
      <c r="C28" s="3"/>
      <c r="D28" s="3"/>
      <c r="E28" s="3"/>
      <c r="F28" s="3"/>
      <c r="G28" s="3"/>
      <c r="H28" s="3"/>
      <c r="I28" s="3"/>
      <c r="J28" s="3"/>
      <c r="K28" s="45">
        <f>IFERROR(VLOOKUP(J28,Legend!$D$4:$E$8,2,FALSE),0)</f>
        <v>0</v>
      </c>
      <c r="L28" s="4">
        <v>0</v>
      </c>
      <c r="M28" s="46">
        <f t="shared" si="2"/>
        <v>0</v>
      </c>
      <c r="N28" s="3"/>
      <c r="O28" s="4">
        <v>0</v>
      </c>
      <c r="P28" s="46">
        <f t="shared" si="0"/>
        <v>0</v>
      </c>
      <c r="Q28" s="6"/>
      <c r="R28" s="4">
        <v>0</v>
      </c>
      <c r="S28" s="46">
        <f t="shared" si="1"/>
        <v>0</v>
      </c>
      <c r="T28" s="6"/>
      <c r="U28" s="3" t="s">
        <v>19</v>
      </c>
      <c r="V28" s="11"/>
      <c r="W28" s="11"/>
      <c r="X28" s="11"/>
      <c r="Y28" s="11"/>
      <c r="Z28" s="11"/>
      <c r="AA28" s="11"/>
      <c r="AB28" s="11"/>
      <c r="AC28" s="11"/>
      <c r="AD28" s="11"/>
      <c r="AE28" s="11"/>
      <c r="AF28" s="11"/>
      <c r="AG28" s="11"/>
      <c r="AH28" s="11"/>
    </row>
    <row r="29" spans="1:34" x14ac:dyDescent="0.25">
      <c r="A29" s="11"/>
      <c r="B29" s="3"/>
      <c r="C29" s="3"/>
      <c r="D29" s="3"/>
      <c r="E29" s="3"/>
      <c r="F29" s="3"/>
      <c r="G29" s="3"/>
      <c r="H29" s="3"/>
      <c r="I29" s="3"/>
      <c r="J29" s="3"/>
      <c r="K29" s="45">
        <f>IFERROR(VLOOKUP(J29,Legend!$D$4:$E$8,2,FALSE),0)</f>
        <v>0</v>
      </c>
      <c r="L29" s="4">
        <v>0</v>
      </c>
      <c r="M29" s="46">
        <f t="shared" si="2"/>
        <v>0</v>
      </c>
      <c r="N29" s="3"/>
      <c r="O29" s="4">
        <v>0</v>
      </c>
      <c r="P29" s="46">
        <f t="shared" si="0"/>
        <v>0</v>
      </c>
      <c r="Q29" s="6"/>
      <c r="R29" s="4">
        <v>0</v>
      </c>
      <c r="S29" s="46">
        <f t="shared" si="1"/>
        <v>0</v>
      </c>
      <c r="T29" s="6"/>
      <c r="U29" s="3" t="s">
        <v>19</v>
      </c>
      <c r="V29" s="11"/>
      <c r="W29" s="11"/>
      <c r="X29" s="11"/>
      <c r="Y29" s="11"/>
      <c r="Z29" s="11"/>
      <c r="AA29" s="11"/>
      <c r="AB29" s="11"/>
      <c r="AC29" s="11"/>
      <c r="AD29" s="11"/>
      <c r="AE29" s="11"/>
      <c r="AF29" s="11"/>
      <c r="AG29" s="11"/>
      <c r="AH29" s="11"/>
    </row>
    <row r="30" spans="1:34" x14ac:dyDescent="0.25">
      <c r="A30" s="11"/>
      <c r="B30" s="3"/>
      <c r="C30" s="3"/>
      <c r="D30" s="3"/>
      <c r="E30" s="3"/>
      <c r="F30" s="3"/>
      <c r="G30" s="3"/>
      <c r="H30" s="3"/>
      <c r="I30" s="3"/>
      <c r="J30" s="3"/>
      <c r="K30" s="45">
        <f>IFERROR(VLOOKUP(J30,Legend!$D$4:$E$8,2,FALSE),0)</f>
        <v>0</v>
      </c>
      <c r="L30" s="4">
        <v>0</v>
      </c>
      <c r="M30" s="46">
        <f t="shared" si="2"/>
        <v>0</v>
      </c>
      <c r="N30" s="3"/>
      <c r="O30" s="4">
        <v>0</v>
      </c>
      <c r="P30" s="46">
        <f t="shared" si="0"/>
        <v>0</v>
      </c>
      <c r="Q30" s="6"/>
      <c r="R30" s="4">
        <v>0</v>
      </c>
      <c r="S30" s="46">
        <f t="shared" si="1"/>
        <v>0</v>
      </c>
      <c r="T30" s="6"/>
      <c r="U30" s="3" t="s">
        <v>19</v>
      </c>
      <c r="V30" s="11"/>
      <c r="W30" s="11"/>
      <c r="X30" s="11"/>
      <c r="Y30" s="11"/>
      <c r="Z30" s="11"/>
      <c r="AA30" s="11"/>
      <c r="AB30" s="11"/>
      <c r="AC30" s="11"/>
      <c r="AD30" s="11"/>
      <c r="AE30" s="11"/>
      <c r="AF30" s="11"/>
      <c r="AG30" s="11"/>
      <c r="AH30" s="11"/>
    </row>
    <row r="31" spans="1:34" x14ac:dyDescent="0.25">
      <c r="A31" s="11"/>
      <c r="B31" s="3"/>
      <c r="C31" s="3"/>
      <c r="D31" s="3"/>
      <c r="E31" s="3"/>
      <c r="F31" s="3"/>
      <c r="G31" s="3"/>
      <c r="H31" s="3"/>
      <c r="I31" s="3"/>
      <c r="J31" s="3"/>
      <c r="K31" s="45">
        <f>IFERROR(VLOOKUP(J31,Legend!$D$4:$E$8,2,FALSE),0)</f>
        <v>0</v>
      </c>
      <c r="L31" s="4">
        <v>0</v>
      </c>
      <c r="M31" s="46">
        <f t="shared" si="2"/>
        <v>0</v>
      </c>
      <c r="N31" s="3"/>
      <c r="O31" s="4">
        <v>0</v>
      </c>
      <c r="P31" s="46">
        <f t="shared" si="0"/>
        <v>0</v>
      </c>
      <c r="Q31" s="6"/>
      <c r="R31" s="4">
        <v>0</v>
      </c>
      <c r="S31" s="46">
        <f t="shared" si="1"/>
        <v>0</v>
      </c>
      <c r="T31" s="6"/>
      <c r="U31" s="3" t="s">
        <v>19</v>
      </c>
      <c r="V31" s="11"/>
      <c r="W31" s="11"/>
      <c r="X31" s="11"/>
      <c r="Y31" s="11"/>
      <c r="Z31" s="11"/>
      <c r="AA31" s="11"/>
      <c r="AB31" s="11"/>
      <c r="AC31" s="11"/>
      <c r="AD31" s="11"/>
      <c r="AE31" s="11"/>
      <c r="AF31" s="11"/>
      <c r="AG31" s="11"/>
      <c r="AH31" s="11"/>
    </row>
    <row r="32" spans="1:34" x14ac:dyDescent="0.25">
      <c r="A32" s="11"/>
      <c r="B32" s="3"/>
      <c r="C32" s="3"/>
      <c r="D32" s="3"/>
      <c r="E32" s="3"/>
      <c r="F32" s="3"/>
      <c r="G32" s="3"/>
      <c r="H32" s="3"/>
      <c r="I32" s="3"/>
      <c r="J32" s="3"/>
      <c r="K32" s="45">
        <f>IFERROR(VLOOKUP(J32,Legend!$D$4:$E$8,2,FALSE),0)</f>
        <v>0</v>
      </c>
      <c r="L32" s="4">
        <v>0</v>
      </c>
      <c r="M32" s="46">
        <f t="shared" si="2"/>
        <v>0</v>
      </c>
      <c r="N32" s="3"/>
      <c r="O32" s="4">
        <v>0</v>
      </c>
      <c r="P32" s="46">
        <f t="shared" si="0"/>
        <v>0</v>
      </c>
      <c r="Q32" s="6"/>
      <c r="R32" s="4">
        <v>0</v>
      </c>
      <c r="S32" s="46">
        <f t="shared" si="1"/>
        <v>0</v>
      </c>
      <c r="T32" s="6"/>
      <c r="U32" s="3" t="s">
        <v>19</v>
      </c>
      <c r="V32" s="11"/>
      <c r="W32" s="11"/>
      <c r="X32" s="11"/>
      <c r="Y32" s="11"/>
      <c r="Z32" s="11"/>
      <c r="AA32" s="11"/>
      <c r="AB32" s="11"/>
      <c r="AC32" s="11"/>
      <c r="AD32" s="11"/>
      <c r="AE32" s="11"/>
      <c r="AF32" s="11"/>
      <c r="AG32" s="11"/>
      <c r="AH32" s="11"/>
    </row>
    <row r="33" spans="1:34" x14ac:dyDescent="0.25">
      <c r="A33" s="11"/>
      <c r="B33" s="3"/>
      <c r="C33" s="3"/>
      <c r="D33" s="3"/>
      <c r="E33" s="3"/>
      <c r="F33" s="3"/>
      <c r="G33" s="3"/>
      <c r="H33" s="3"/>
      <c r="I33" s="3"/>
      <c r="J33" s="3"/>
      <c r="K33" s="45">
        <f>IFERROR(VLOOKUP(J33,Legend!$D$4:$E$8,2,FALSE),0)</f>
        <v>0</v>
      </c>
      <c r="L33" s="4">
        <v>0</v>
      </c>
      <c r="M33" s="46">
        <f t="shared" si="2"/>
        <v>0</v>
      </c>
      <c r="N33" s="3"/>
      <c r="O33" s="4">
        <v>0</v>
      </c>
      <c r="P33" s="46">
        <f t="shared" si="0"/>
        <v>0</v>
      </c>
      <c r="Q33" s="6"/>
      <c r="R33" s="4">
        <v>0</v>
      </c>
      <c r="S33" s="46">
        <f t="shared" si="1"/>
        <v>0</v>
      </c>
      <c r="T33" s="6"/>
      <c r="U33" s="3" t="s">
        <v>19</v>
      </c>
      <c r="V33" s="11"/>
      <c r="W33" s="11"/>
      <c r="X33" s="11"/>
      <c r="Y33" s="11"/>
      <c r="Z33" s="11"/>
      <c r="AA33" s="11"/>
      <c r="AB33" s="11"/>
      <c r="AC33" s="11"/>
      <c r="AD33" s="11"/>
      <c r="AE33" s="11"/>
      <c r="AF33" s="11"/>
      <c r="AG33" s="11"/>
      <c r="AH33" s="11"/>
    </row>
    <row r="34" spans="1:34" x14ac:dyDescent="0.25">
      <c r="A34" s="11"/>
      <c r="B34" s="3"/>
      <c r="C34" s="3"/>
      <c r="D34" s="3"/>
      <c r="E34" s="3"/>
      <c r="F34" s="3"/>
      <c r="G34" s="3"/>
      <c r="H34" s="3"/>
      <c r="I34" s="3"/>
      <c r="J34" s="3"/>
      <c r="K34" s="45">
        <f>IFERROR(VLOOKUP(J34,Legend!$D$4:$E$8,2,FALSE),0)</f>
        <v>0</v>
      </c>
      <c r="L34" s="4">
        <v>0</v>
      </c>
      <c r="M34" s="46">
        <f t="shared" si="2"/>
        <v>0</v>
      </c>
      <c r="N34" s="3"/>
      <c r="O34" s="4">
        <v>0</v>
      </c>
      <c r="P34" s="46">
        <f t="shared" si="0"/>
        <v>0</v>
      </c>
      <c r="Q34" s="6"/>
      <c r="R34" s="4">
        <v>0</v>
      </c>
      <c r="S34" s="46">
        <f t="shared" si="1"/>
        <v>0</v>
      </c>
      <c r="T34" s="6"/>
      <c r="U34" s="3" t="s">
        <v>19</v>
      </c>
      <c r="V34" s="11"/>
      <c r="W34" s="11"/>
      <c r="X34" s="11"/>
      <c r="Y34" s="11"/>
      <c r="Z34" s="11"/>
      <c r="AA34" s="11"/>
      <c r="AB34" s="11"/>
      <c r="AC34" s="11"/>
      <c r="AD34" s="11"/>
      <c r="AE34" s="11"/>
      <c r="AF34" s="11"/>
      <c r="AG34" s="11"/>
      <c r="AH34" s="11"/>
    </row>
    <row r="35" spans="1:34" x14ac:dyDescent="0.25">
      <c r="A35" s="11"/>
      <c r="B35" s="3"/>
      <c r="C35" s="3"/>
      <c r="D35" s="3"/>
      <c r="E35" s="3"/>
      <c r="F35" s="3"/>
      <c r="G35" s="3"/>
      <c r="H35" s="3"/>
      <c r="I35" s="3"/>
      <c r="J35" s="3"/>
      <c r="K35" s="45">
        <f>IFERROR(VLOOKUP(J35,Legend!$D$4:$E$8,2,FALSE),0)</f>
        <v>0</v>
      </c>
      <c r="L35" s="4">
        <v>0</v>
      </c>
      <c r="M35" s="46">
        <f t="shared" si="2"/>
        <v>0</v>
      </c>
      <c r="N35" s="3"/>
      <c r="O35" s="4">
        <v>0</v>
      </c>
      <c r="P35" s="46">
        <f t="shared" si="0"/>
        <v>0</v>
      </c>
      <c r="Q35" s="6"/>
      <c r="R35" s="4">
        <v>0</v>
      </c>
      <c r="S35" s="46">
        <f t="shared" si="1"/>
        <v>0</v>
      </c>
      <c r="T35" s="6"/>
      <c r="U35" s="3" t="s">
        <v>19</v>
      </c>
      <c r="V35" s="11"/>
      <c r="W35" s="11"/>
      <c r="X35" s="11"/>
      <c r="Y35" s="11"/>
      <c r="Z35" s="11"/>
      <c r="AA35" s="11"/>
      <c r="AB35" s="11"/>
      <c r="AC35" s="11"/>
      <c r="AD35" s="11"/>
      <c r="AE35" s="11"/>
      <c r="AF35" s="11"/>
      <c r="AG35" s="11"/>
      <c r="AH35" s="11"/>
    </row>
    <row r="36" spans="1:34" x14ac:dyDescent="0.25">
      <c r="A36" s="11"/>
      <c r="B36" s="3"/>
      <c r="C36" s="3"/>
      <c r="D36" s="3"/>
      <c r="E36" s="3"/>
      <c r="F36" s="3"/>
      <c r="G36" s="3"/>
      <c r="H36" s="3"/>
      <c r="I36" s="3"/>
      <c r="J36" s="3"/>
      <c r="K36" s="45">
        <f>IFERROR(VLOOKUP(J36,Legend!$D$4:$E$8,2,FALSE),0)</f>
        <v>0</v>
      </c>
      <c r="L36" s="4">
        <v>0</v>
      </c>
      <c r="M36" s="46">
        <f t="shared" si="2"/>
        <v>0</v>
      </c>
      <c r="N36" s="3"/>
      <c r="O36" s="4">
        <v>0</v>
      </c>
      <c r="P36" s="46">
        <f t="shared" si="0"/>
        <v>0</v>
      </c>
      <c r="Q36" s="6"/>
      <c r="R36" s="4">
        <v>0</v>
      </c>
      <c r="S36" s="46">
        <f t="shared" si="1"/>
        <v>0</v>
      </c>
      <c r="T36" s="6"/>
      <c r="U36" s="3" t="s">
        <v>19</v>
      </c>
      <c r="V36" s="11"/>
      <c r="W36" s="11"/>
      <c r="X36" s="11"/>
      <c r="Y36" s="11"/>
      <c r="Z36" s="11"/>
      <c r="AA36" s="11"/>
      <c r="AB36" s="11"/>
      <c r="AC36" s="11"/>
      <c r="AD36" s="11"/>
      <c r="AE36" s="11"/>
      <c r="AF36" s="11"/>
      <c r="AG36" s="11"/>
      <c r="AH36" s="11"/>
    </row>
    <row r="37" spans="1:34" x14ac:dyDescent="0.25">
      <c r="A37" s="11"/>
      <c r="B37" s="3"/>
      <c r="C37" s="3"/>
      <c r="D37" s="3"/>
      <c r="E37" s="3"/>
      <c r="F37" s="3"/>
      <c r="G37" s="3"/>
      <c r="H37" s="3"/>
      <c r="I37" s="3"/>
      <c r="J37" s="3"/>
      <c r="K37" s="45">
        <f>IFERROR(VLOOKUP(J37,Legend!$D$4:$E$8,2,FALSE),0)</f>
        <v>0</v>
      </c>
      <c r="L37" s="4">
        <v>0</v>
      </c>
      <c r="M37" s="46">
        <f t="shared" si="2"/>
        <v>0</v>
      </c>
      <c r="N37" s="3"/>
      <c r="O37" s="4">
        <v>0</v>
      </c>
      <c r="P37" s="46">
        <f t="shared" si="0"/>
        <v>0</v>
      </c>
      <c r="Q37" s="6"/>
      <c r="R37" s="4">
        <v>0</v>
      </c>
      <c r="S37" s="46">
        <f t="shared" si="1"/>
        <v>0</v>
      </c>
      <c r="T37" s="6"/>
      <c r="U37" s="3" t="s">
        <v>19</v>
      </c>
      <c r="V37" s="11"/>
      <c r="W37" s="11"/>
      <c r="X37" s="11"/>
      <c r="Y37" s="11"/>
      <c r="Z37" s="11"/>
      <c r="AA37" s="11"/>
      <c r="AB37" s="11"/>
      <c r="AC37" s="11"/>
      <c r="AD37" s="11"/>
      <c r="AE37" s="11"/>
      <c r="AF37" s="11"/>
      <c r="AG37" s="11"/>
      <c r="AH37" s="11"/>
    </row>
    <row r="38" spans="1:34" x14ac:dyDescent="0.25">
      <c r="A38" s="11"/>
      <c r="B38" s="3"/>
      <c r="C38" s="3"/>
      <c r="D38" s="3"/>
      <c r="E38" s="3"/>
      <c r="F38" s="3"/>
      <c r="G38" s="3"/>
      <c r="H38" s="3"/>
      <c r="I38" s="3"/>
      <c r="J38" s="3"/>
      <c r="K38" s="45">
        <f>IFERROR(VLOOKUP(J38,Legend!$D$4:$E$8,2,FALSE),0)</f>
        <v>0</v>
      </c>
      <c r="L38" s="4">
        <v>0</v>
      </c>
      <c r="M38" s="46">
        <f t="shared" si="2"/>
        <v>0</v>
      </c>
      <c r="N38" s="3"/>
      <c r="O38" s="4">
        <v>0</v>
      </c>
      <c r="P38" s="46">
        <f t="shared" si="0"/>
        <v>0</v>
      </c>
      <c r="Q38" s="6"/>
      <c r="R38" s="4">
        <v>0</v>
      </c>
      <c r="S38" s="46">
        <f t="shared" si="1"/>
        <v>0</v>
      </c>
      <c r="T38" s="6"/>
      <c r="U38" s="3" t="s">
        <v>19</v>
      </c>
      <c r="V38" s="11"/>
      <c r="W38" s="11"/>
      <c r="X38" s="11"/>
      <c r="Y38" s="11"/>
      <c r="Z38" s="11"/>
      <c r="AA38" s="11"/>
      <c r="AB38" s="11"/>
      <c r="AC38" s="11"/>
      <c r="AD38" s="11"/>
      <c r="AE38" s="11"/>
      <c r="AF38" s="11"/>
      <c r="AG38" s="11"/>
      <c r="AH38" s="11"/>
    </row>
    <row r="39" spans="1:34" x14ac:dyDescent="0.25">
      <c r="A39" s="11"/>
      <c r="B39" s="3"/>
      <c r="C39" s="3"/>
      <c r="D39" s="3"/>
      <c r="E39" s="3"/>
      <c r="F39" s="3"/>
      <c r="G39" s="3"/>
      <c r="H39" s="3"/>
      <c r="I39" s="3"/>
      <c r="J39" s="3"/>
      <c r="K39" s="45">
        <f>IFERROR(VLOOKUP(J39,Legend!$D$4:$E$8,2,FALSE),0)</f>
        <v>0</v>
      </c>
      <c r="L39" s="4">
        <v>0</v>
      </c>
      <c r="M39" s="46">
        <f t="shared" si="2"/>
        <v>0</v>
      </c>
      <c r="N39" s="3"/>
      <c r="O39" s="4">
        <v>0</v>
      </c>
      <c r="P39" s="46">
        <f t="shared" si="0"/>
        <v>0</v>
      </c>
      <c r="Q39" s="6"/>
      <c r="R39" s="4">
        <v>0</v>
      </c>
      <c r="S39" s="46">
        <f t="shared" si="1"/>
        <v>0</v>
      </c>
      <c r="T39" s="6"/>
      <c r="U39" s="3" t="s">
        <v>19</v>
      </c>
      <c r="V39" s="11"/>
      <c r="W39" s="11"/>
      <c r="X39" s="11"/>
      <c r="Y39" s="11"/>
      <c r="Z39" s="11"/>
      <c r="AA39" s="11"/>
      <c r="AB39" s="11"/>
      <c r="AC39" s="11"/>
      <c r="AD39" s="11"/>
      <c r="AE39" s="11"/>
      <c r="AF39" s="11"/>
      <c r="AG39" s="11"/>
      <c r="AH39" s="11"/>
    </row>
    <row r="40" spans="1:34" x14ac:dyDescent="0.25">
      <c r="A40" s="11"/>
      <c r="B40" s="3"/>
      <c r="C40" s="3"/>
      <c r="D40" s="3"/>
      <c r="E40" s="3"/>
      <c r="F40" s="3"/>
      <c r="G40" s="3"/>
      <c r="H40" s="3"/>
      <c r="I40" s="3"/>
      <c r="J40" s="3"/>
      <c r="K40" s="45">
        <f>IFERROR(VLOOKUP(J40,Legend!$D$4:$E$8,2,FALSE),0)</f>
        <v>0</v>
      </c>
      <c r="L40" s="4">
        <v>0</v>
      </c>
      <c r="M40" s="46">
        <f t="shared" si="2"/>
        <v>0</v>
      </c>
      <c r="N40" s="3"/>
      <c r="O40" s="4">
        <v>0</v>
      </c>
      <c r="P40" s="46">
        <f t="shared" si="0"/>
        <v>0</v>
      </c>
      <c r="Q40" s="6"/>
      <c r="R40" s="4">
        <v>0</v>
      </c>
      <c r="S40" s="46">
        <f t="shared" si="1"/>
        <v>0</v>
      </c>
      <c r="T40" s="6"/>
      <c r="U40" s="3" t="s">
        <v>19</v>
      </c>
      <c r="V40" s="11"/>
      <c r="W40" s="11"/>
      <c r="X40" s="11"/>
      <c r="Y40" s="11"/>
      <c r="Z40" s="11"/>
      <c r="AA40" s="11"/>
      <c r="AB40" s="11"/>
      <c r="AC40" s="11"/>
      <c r="AD40" s="11"/>
      <c r="AE40" s="11"/>
      <c r="AF40" s="11"/>
      <c r="AG40" s="11"/>
      <c r="AH40" s="11"/>
    </row>
    <row r="41" spans="1:34" x14ac:dyDescent="0.25">
      <c r="A41" s="11"/>
      <c r="B41" s="3"/>
      <c r="C41" s="3"/>
      <c r="D41" s="3"/>
      <c r="E41" s="3"/>
      <c r="F41" s="3"/>
      <c r="G41" s="3"/>
      <c r="H41" s="3"/>
      <c r="I41" s="3"/>
      <c r="J41" s="3"/>
      <c r="K41" s="45">
        <f>IFERROR(VLOOKUP(J41,Legend!$D$4:$E$8,2,FALSE),0)</f>
        <v>0</v>
      </c>
      <c r="L41" s="4">
        <v>0</v>
      </c>
      <c r="M41" s="46">
        <f t="shared" si="2"/>
        <v>0</v>
      </c>
      <c r="N41" s="3"/>
      <c r="O41" s="4">
        <v>0</v>
      </c>
      <c r="P41" s="46">
        <f t="shared" si="0"/>
        <v>0</v>
      </c>
      <c r="Q41" s="6"/>
      <c r="R41" s="4">
        <v>0</v>
      </c>
      <c r="S41" s="46">
        <f t="shared" si="1"/>
        <v>0</v>
      </c>
      <c r="T41" s="6"/>
      <c r="U41" s="3" t="s">
        <v>19</v>
      </c>
      <c r="V41" s="11"/>
      <c r="W41" s="11"/>
      <c r="X41" s="11"/>
      <c r="Y41" s="11"/>
      <c r="Z41" s="11"/>
      <c r="AA41" s="11"/>
      <c r="AB41" s="11"/>
      <c r="AC41" s="11"/>
      <c r="AD41" s="11"/>
      <c r="AE41" s="11"/>
      <c r="AF41" s="11"/>
      <c r="AG41" s="11"/>
      <c r="AH41" s="11"/>
    </row>
    <row r="42" spans="1:34" x14ac:dyDescent="0.25">
      <c r="A42" s="11"/>
      <c r="B42" s="3"/>
      <c r="C42" s="3"/>
      <c r="D42" s="3"/>
      <c r="E42" s="3"/>
      <c r="F42" s="3"/>
      <c r="G42" s="3"/>
      <c r="H42" s="3"/>
      <c r="I42" s="3"/>
      <c r="J42" s="3"/>
      <c r="K42" s="45">
        <f>IFERROR(VLOOKUP(J42,Legend!$D$4:$E$8,2,FALSE),0)</f>
        <v>0</v>
      </c>
      <c r="L42" s="4">
        <v>0</v>
      </c>
      <c r="M42" s="46">
        <f t="shared" si="2"/>
        <v>0</v>
      </c>
      <c r="N42" s="3"/>
      <c r="O42" s="4">
        <v>0</v>
      </c>
      <c r="P42" s="46">
        <f t="shared" si="0"/>
        <v>0</v>
      </c>
      <c r="Q42" s="6"/>
      <c r="R42" s="4">
        <v>0</v>
      </c>
      <c r="S42" s="46">
        <f t="shared" si="1"/>
        <v>0</v>
      </c>
      <c r="T42" s="6"/>
      <c r="U42" s="3" t="s">
        <v>19</v>
      </c>
      <c r="V42" s="11"/>
      <c r="W42" s="11"/>
      <c r="X42" s="11"/>
      <c r="Y42" s="11"/>
      <c r="Z42" s="11"/>
      <c r="AA42" s="11"/>
      <c r="AB42" s="11"/>
      <c r="AC42" s="11"/>
      <c r="AD42" s="11"/>
      <c r="AE42" s="11"/>
      <c r="AF42" s="11"/>
      <c r="AG42" s="11"/>
      <c r="AH42" s="11"/>
    </row>
    <row r="43" spans="1:34" x14ac:dyDescent="0.25">
      <c r="A43" s="11"/>
      <c r="B43" s="3"/>
      <c r="C43" s="3"/>
      <c r="D43" s="3"/>
      <c r="E43" s="3"/>
      <c r="F43" s="3"/>
      <c r="G43" s="3"/>
      <c r="H43" s="3"/>
      <c r="I43" s="3"/>
      <c r="J43" s="3"/>
      <c r="K43" s="45">
        <f>IFERROR(VLOOKUP(J43,Legend!$D$4:$E$8,2,FALSE),0)</f>
        <v>0</v>
      </c>
      <c r="L43" s="4">
        <v>0</v>
      </c>
      <c r="M43" s="46">
        <f t="shared" si="2"/>
        <v>0</v>
      </c>
      <c r="N43" s="3"/>
      <c r="O43" s="4">
        <v>0</v>
      </c>
      <c r="P43" s="46">
        <f t="shared" si="0"/>
        <v>0</v>
      </c>
      <c r="Q43" s="6"/>
      <c r="R43" s="4">
        <v>0</v>
      </c>
      <c r="S43" s="46">
        <f t="shared" si="1"/>
        <v>0</v>
      </c>
      <c r="T43" s="6"/>
      <c r="U43" s="3" t="s">
        <v>19</v>
      </c>
      <c r="V43" s="11"/>
      <c r="W43" s="11"/>
      <c r="X43" s="11"/>
      <c r="Y43" s="11"/>
      <c r="Z43" s="11"/>
      <c r="AA43" s="11"/>
      <c r="AB43" s="11"/>
      <c r="AC43" s="11"/>
      <c r="AD43" s="11"/>
      <c r="AE43" s="11"/>
      <c r="AF43" s="11"/>
      <c r="AG43" s="11"/>
      <c r="AH43" s="11"/>
    </row>
    <row r="44" spans="1:34" x14ac:dyDescent="0.25">
      <c r="A44" s="11"/>
      <c r="B44" s="3"/>
      <c r="C44" s="3"/>
      <c r="D44" s="3"/>
      <c r="E44" s="3"/>
      <c r="F44" s="3"/>
      <c r="G44" s="3"/>
      <c r="H44" s="3"/>
      <c r="I44" s="3"/>
      <c r="J44" s="3"/>
      <c r="K44" s="45">
        <f>IFERROR(VLOOKUP(J44,Legend!$D$4:$E$8,2,FALSE),0)</f>
        <v>0</v>
      </c>
      <c r="L44" s="4">
        <v>0</v>
      </c>
      <c r="M44" s="46">
        <f t="shared" si="2"/>
        <v>0</v>
      </c>
      <c r="N44" s="3"/>
      <c r="O44" s="4">
        <v>0</v>
      </c>
      <c r="P44" s="46">
        <f t="shared" si="0"/>
        <v>0</v>
      </c>
      <c r="Q44" s="6"/>
      <c r="R44" s="4">
        <v>0</v>
      </c>
      <c r="S44" s="46">
        <f t="shared" si="1"/>
        <v>0</v>
      </c>
      <c r="T44" s="6"/>
      <c r="U44" s="3" t="s">
        <v>19</v>
      </c>
      <c r="V44" s="11"/>
      <c r="W44" s="11"/>
      <c r="X44" s="11"/>
      <c r="Y44" s="11"/>
      <c r="Z44" s="11"/>
      <c r="AA44" s="11"/>
      <c r="AB44" s="11"/>
      <c r="AC44" s="11"/>
      <c r="AD44" s="11"/>
      <c r="AE44" s="11"/>
      <c r="AF44" s="11"/>
      <c r="AG44" s="11"/>
      <c r="AH44" s="11"/>
    </row>
    <row r="45" spans="1:34" x14ac:dyDescent="0.25">
      <c r="A45" s="11"/>
      <c r="B45" s="3"/>
      <c r="C45" s="3"/>
      <c r="D45" s="3"/>
      <c r="E45" s="3"/>
      <c r="F45" s="3"/>
      <c r="G45" s="3"/>
      <c r="H45" s="3"/>
      <c r="I45" s="3"/>
      <c r="J45" s="3"/>
      <c r="K45" s="45">
        <f>IFERROR(VLOOKUP(J45,Legend!$D$4:$E$8,2,FALSE),0)</f>
        <v>0</v>
      </c>
      <c r="L45" s="4">
        <v>0</v>
      </c>
      <c r="M45" s="46">
        <f t="shared" si="2"/>
        <v>0</v>
      </c>
      <c r="N45" s="3"/>
      <c r="O45" s="4">
        <v>0</v>
      </c>
      <c r="P45" s="46">
        <f t="shared" si="0"/>
        <v>0</v>
      </c>
      <c r="Q45" s="6"/>
      <c r="R45" s="4">
        <v>0</v>
      </c>
      <c r="S45" s="46">
        <f t="shared" si="1"/>
        <v>0</v>
      </c>
      <c r="T45" s="6"/>
      <c r="U45" s="3" t="s">
        <v>19</v>
      </c>
      <c r="V45" s="11"/>
      <c r="W45" s="11"/>
      <c r="X45" s="11"/>
      <c r="Y45" s="11"/>
      <c r="Z45" s="11"/>
      <c r="AA45" s="11"/>
      <c r="AB45" s="11"/>
      <c r="AC45" s="11"/>
      <c r="AD45" s="11"/>
      <c r="AE45" s="11"/>
      <c r="AF45" s="11"/>
      <c r="AG45" s="11"/>
      <c r="AH45" s="11"/>
    </row>
    <row r="46" spans="1:34" x14ac:dyDescent="0.25">
      <c r="A46" s="11"/>
      <c r="B46" s="3"/>
      <c r="C46" s="3"/>
      <c r="D46" s="3"/>
      <c r="E46" s="3"/>
      <c r="F46" s="3"/>
      <c r="G46" s="3"/>
      <c r="H46" s="3"/>
      <c r="I46" s="3"/>
      <c r="J46" s="3"/>
      <c r="K46" s="45">
        <f>IFERROR(VLOOKUP(J46,Legend!$D$4:$E$8,2,FALSE),0)</f>
        <v>0</v>
      </c>
      <c r="L46" s="4">
        <v>0</v>
      </c>
      <c r="M46" s="46">
        <f t="shared" si="2"/>
        <v>0</v>
      </c>
      <c r="N46" s="3"/>
      <c r="O46" s="4">
        <v>0</v>
      </c>
      <c r="P46" s="46">
        <f t="shared" si="0"/>
        <v>0</v>
      </c>
      <c r="Q46" s="6"/>
      <c r="R46" s="4">
        <v>0</v>
      </c>
      <c r="S46" s="46">
        <f t="shared" si="1"/>
        <v>0</v>
      </c>
      <c r="T46" s="6"/>
      <c r="U46" s="3" t="s">
        <v>19</v>
      </c>
      <c r="V46" s="11"/>
      <c r="W46" s="11"/>
      <c r="X46" s="11"/>
      <c r="Y46" s="11"/>
      <c r="Z46" s="11"/>
      <c r="AA46" s="11"/>
      <c r="AB46" s="11"/>
      <c r="AC46" s="11"/>
      <c r="AD46" s="11"/>
      <c r="AE46" s="11"/>
      <c r="AF46" s="11"/>
      <c r="AG46" s="11"/>
      <c r="AH46" s="11"/>
    </row>
    <row r="47" spans="1:34" x14ac:dyDescent="0.25">
      <c r="A47" s="11"/>
      <c r="B47" s="3"/>
      <c r="C47" s="3"/>
      <c r="D47" s="3"/>
      <c r="E47" s="3"/>
      <c r="F47" s="3"/>
      <c r="G47" s="3"/>
      <c r="H47" s="3"/>
      <c r="I47" s="3"/>
      <c r="J47" s="3"/>
      <c r="K47" s="45">
        <f>IFERROR(VLOOKUP(J47,Legend!$D$4:$E$8,2,FALSE),0)</f>
        <v>0</v>
      </c>
      <c r="L47" s="4">
        <v>0</v>
      </c>
      <c r="M47" s="46">
        <f t="shared" si="2"/>
        <v>0</v>
      </c>
      <c r="N47" s="3"/>
      <c r="O47" s="4">
        <v>0</v>
      </c>
      <c r="P47" s="46">
        <f t="shared" si="0"/>
        <v>0</v>
      </c>
      <c r="Q47" s="6"/>
      <c r="R47" s="4">
        <v>0</v>
      </c>
      <c r="S47" s="46">
        <f t="shared" si="1"/>
        <v>0</v>
      </c>
      <c r="T47" s="6"/>
      <c r="U47" s="3" t="s">
        <v>19</v>
      </c>
      <c r="V47" s="11"/>
      <c r="W47" s="11"/>
      <c r="X47" s="11"/>
      <c r="Y47" s="11"/>
      <c r="Z47" s="11"/>
      <c r="AA47" s="11"/>
      <c r="AB47" s="11"/>
      <c r="AC47" s="11"/>
      <c r="AD47" s="11"/>
      <c r="AE47" s="11"/>
      <c r="AF47" s="11"/>
      <c r="AG47" s="11"/>
      <c r="AH47" s="11"/>
    </row>
    <row r="48" spans="1:34" x14ac:dyDescent="0.25">
      <c r="A48" s="11"/>
      <c r="B48" s="3"/>
      <c r="C48" s="3"/>
      <c r="D48" s="3"/>
      <c r="E48" s="3"/>
      <c r="F48" s="3"/>
      <c r="G48" s="3"/>
      <c r="H48" s="3"/>
      <c r="I48" s="3"/>
      <c r="J48" s="3"/>
      <c r="K48" s="45">
        <f>IFERROR(VLOOKUP(J48,Legend!$D$4:$E$8,2,FALSE),0)</f>
        <v>0</v>
      </c>
      <c r="L48" s="4">
        <v>0</v>
      </c>
      <c r="M48" s="46">
        <f t="shared" si="2"/>
        <v>0</v>
      </c>
      <c r="N48" s="3"/>
      <c r="O48" s="4">
        <v>0</v>
      </c>
      <c r="P48" s="46">
        <f t="shared" si="0"/>
        <v>0</v>
      </c>
      <c r="Q48" s="6"/>
      <c r="R48" s="4">
        <v>0</v>
      </c>
      <c r="S48" s="46">
        <f t="shared" si="1"/>
        <v>0</v>
      </c>
      <c r="T48" s="6"/>
      <c r="U48" s="3" t="s">
        <v>19</v>
      </c>
      <c r="V48" s="11"/>
      <c r="W48" s="11"/>
      <c r="X48" s="11"/>
      <c r="Y48" s="11"/>
      <c r="Z48" s="11"/>
      <c r="AA48" s="11"/>
      <c r="AB48" s="11"/>
      <c r="AC48" s="11"/>
      <c r="AD48" s="11"/>
      <c r="AE48" s="11"/>
      <c r="AF48" s="11"/>
      <c r="AG48" s="11"/>
      <c r="AH48" s="11"/>
    </row>
    <row r="49" spans="1:34" x14ac:dyDescent="0.25">
      <c r="A49" s="11"/>
      <c r="B49" s="3"/>
      <c r="C49" s="3"/>
      <c r="D49" s="3"/>
      <c r="E49" s="3"/>
      <c r="F49" s="3"/>
      <c r="G49" s="3"/>
      <c r="H49" s="3"/>
      <c r="I49" s="3"/>
      <c r="J49" s="3"/>
      <c r="K49" s="45">
        <f>IFERROR(VLOOKUP(J49,Legend!$D$4:$E$8,2,FALSE),0)</f>
        <v>0</v>
      </c>
      <c r="L49" s="4">
        <v>0</v>
      </c>
      <c r="M49" s="46">
        <f t="shared" si="2"/>
        <v>0</v>
      </c>
      <c r="N49" s="3"/>
      <c r="O49" s="4">
        <v>0</v>
      </c>
      <c r="P49" s="46">
        <f t="shared" si="0"/>
        <v>0</v>
      </c>
      <c r="Q49" s="6"/>
      <c r="R49" s="4">
        <v>0</v>
      </c>
      <c r="S49" s="46">
        <f t="shared" si="1"/>
        <v>0</v>
      </c>
      <c r="T49" s="6"/>
      <c r="U49" s="3" t="s">
        <v>19</v>
      </c>
      <c r="V49" s="11"/>
      <c r="W49" s="11"/>
      <c r="X49" s="11"/>
      <c r="Y49" s="11"/>
      <c r="Z49" s="11"/>
      <c r="AA49" s="11"/>
      <c r="AB49" s="11"/>
      <c r="AC49" s="11"/>
      <c r="AD49" s="11"/>
      <c r="AE49" s="11"/>
      <c r="AF49" s="11"/>
      <c r="AG49" s="11"/>
      <c r="AH49" s="11"/>
    </row>
    <row r="50" spans="1:34" x14ac:dyDescent="0.25">
      <c r="A50" s="11"/>
      <c r="B50" s="3"/>
      <c r="C50" s="3"/>
      <c r="D50" s="3"/>
      <c r="E50" s="3"/>
      <c r="F50" s="3"/>
      <c r="G50" s="3"/>
      <c r="H50" s="3"/>
      <c r="I50" s="3"/>
      <c r="J50" s="3"/>
      <c r="K50" s="45">
        <f>IFERROR(VLOOKUP(J50,Legend!$D$4:$E$8,2,FALSE),0)</f>
        <v>0</v>
      </c>
      <c r="L50" s="4">
        <v>0</v>
      </c>
      <c r="M50" s="46">
        <f t="shared" si="2"/>
        <v>0</v>
      </c>
      <c r="N50" s="3"/>
      <c r="O50" s="4">
        <v>0</v>
      </c>
      <c r="P50" s="46">
        <f t="shared" si="0"/>
        <v>0</v>
      </c>
      <c r="Q50" s="6"/>
      <c r="R50" s="4">
        <v>0</v>
      </c>
      <c r="S50" s="46">
        <f t="shared" si="1"/>
        <v>0</v>
      </c>
      <c r="T50" s="6"/>
      <c r="U50" s="3" t="s">
        <v>19</v>
      </c>
      <c r="V50" s="11"/>
      <c r="W50" s="11"/>
      <c r="X50" s="11"/>
      <c r="Y50" s="11"/>
      <c r="Z50" s="11"/>
      <c r="AA50" s="11"/>
      <c r="AB50" s="11"/>
      <c r="AC50" s="11"/>
      <c r="AD50" s="11"/>
      <c r="AE50" s="11"/>
      <c r="AF50" s="11"/>
      <c r="AG50" s="11"/>
      <c r="AH50" s="11"/>
    </row>
    <row r="51" spans="1:34" x14ac:dyDescent="0.25">
      <c r="A51" s="11"/>
      <c r="B51" s="3"/>
      <c r="C51" s="3"/>
      <c r="D51" s="3"/>
      <c r="E51" s="3"/>
      <c r="F51" s="3"/>
      <c r="G51" s="3"/>
      <c r="H51" s="3"/>
      <c r="I51" s="3"/>
      <c r="J51" s="3"/>
      <c r="K51" s="45">
        <f>IFERROR(VLOOKUP(J51,Legend!$D$4:$E$8,2,FALSE),0)</f>
        <v>0</v>
      </c>
      <c r="L51" s="4">
        <v>0</v>
      </c>
      <c r="M51" s="46">
        <f t="shared" si="2"/>
        <v>0</v>
      </c>
      <c r="N51" s="3"/>
      <c r="O51" s="4">
        <v>0</v>
      </c>
      <c r="P51" s="46">
        <f t="shared" si="0"/>
        <v>0</v>
      </c>
      <c r="Q51" s="6"/>
      <c r="R51" s="4">
        <v>0</v>
      </c>
      <c r="S51" s="46">
        <f t="shared" si="1"/>
        <v>0</v>
      </c>
      <c r="T51" s="6"/>
      <c r="U51" s="3" t="s">
        <v>19</v>
      </c>
      <c r="V51" s="11"/>
      <c r="W51" s="11"/>
      <c r="X51" s="11"/>
      <c r="Y51" s="11"/>
      <c r="Z51" s="11"/>
      <c r="AA51" s="11"/>
      <c r="AB51" s="11"/>
      <c r="AC51" s="11"/>
      <c r="AD51" s="11"/>
      <c r="AE51" s="11"/>
      <c r="AF51" s="11"/>
      <c r="AG51" s="11"/>
      <c r="AH51" s="11"/>
    </row>
    <row r="52" spans="1:34" x14ac:dyDescent="0.25">
      <c r="A52" s="11"/>
      <c r="B52" s="3"/>
      <c r="C52" s="3"/>
      <c r="D52" s="3"/>
      <c r="E52" s="3"/>
      <c r="F52" s="3"/>
      <c r="G52" s="3"/>
      <c r="H52" s="3"/>
      <c r="I52" s="3"/>
      <c r="J52" s="3"/>
      <c r="K52" s="45">
        <f>IFERROR(VLOOKUP(J52,Legend!$D$4:$E$8,2,FALSE),0)</f>
        <v>0</v>
      </c>
      <c r="L52" s="4">
        <v>0</v>
      </c>
      <c r="M52" s="46">
        <f t="shared" si="2"/>
        <v>0</v>
      </c>
      <c r="N52" s="3"/>
      <c r="O52" s="4">
        <v>0</v>
      </c>
      <c r="P52" s="46">
        <f t="shared" si="0"/>
        <v>0</v>
      </c>
      <c r="Q52" s="6"/>
      <c r="R52" s="4">
        <v>0</v>
      </c>
      <c r="S52" s="46">
        <f t="shared" si="1"/>
        <v>0</v>
      </c>
      <c r="T52" s="6"/>
      <c r="U52" s="3" t="s">
        <v>19</v>
      </c>
      <c r="V52" s="11"/>
      <c r="W52" s="11"/>
      <c r="X52" s="11"/>
      <c r="Y52" s="11"/>
      <c r="Z52" s="11"/>
      <c r="AA52" s="11"/>
      <c r="AB52" s="11"/>
      <c r="AC52" s="11"/>
      <c r="AD52" s="11"/>
      <c r="AE52" s="11"/>
      <c r="AF52" s="11"/>
      <c r="AG52" s="11"/>
      <c r="AH52" s="11"/>
    </row>
    <row r="53" spans="1:34" x14ac:dyDescent="0.25">
      <c r="A53" s="11"/>
      <c r="B53" s="3"/>
      <c r="C53" s="3"/>
      <c r="D53" s="3"/>
      <c r="E53" s="3"/>
      <c r="F53" s="3"/>
      <c r="G53" s="3"/>
      <c r="H53" s="3"/>
      <c r="I53" s="3"/>
      <c r="J53" s="3"/>
      <c r="K53" s="45">
        <f>IFERROR(VLOOKUP(J53,Legend!$D$4:$E$8,2,FALSE),0)</f>
        <v>0</v>
      </c>
      <c r="L53" s="4">
        <v>0</v>
      </c>
      <c r="M53" s="46">
        <f t="shared" si="2"/>
        <v>0</v>
      </c>
      <c r="N53" s="3"/>
      <c r="O53" s="4">
        <v>0</v>
      </c>
      <c r="P53" s="46">
        <f t="shared" si="0"/>
        <v>0</v>
      </c>
      <c r="Q53" s="6"/>
      <c r="R53" s="4">
        <v>0</v>
      </c>
      <c r="S53" s="46">
        <f t="shared" si="1"/>
        <v>0</v>
      </c>
      <c r="T53" s="6"/>
      <c r="U53" s="3" t="s">
        <v>19</v>
      </c>
      <c r="V53" s="11"/>
      <c r="W53" s="11"/>
      <c r="X53" s="11"/>
      <c r="Y53" s="11"/>
      <c r="Z53" s="11"/>
      <c r="AA53" s="11"/>
      <c r="AB53" s="11"/>
      <c r="AC53" s="11"/>
      <c r="AD53" s="11"/>
      <c r="AE53" s="11"/>
      <c r="AF53" s="11"/>
      <c r="AG53" s="11"/>
      <c r="AH53" s="11"/>
    </row>
    <row r="54" spans="1:34" x14ac:dyDescent="0.25">
      <c r="A54" s="11"/>
      <c r="B54" s="3"/>
      <c r="C54" s="3"/>
      <c r="D54" s="3"/>
      <c r="E54" s="3"/>
      <c r="F54" s="3"/>
      <c r="G54" s="3"/>
      <c r="H54" s="3"/>
      <c r="I54" s="3"/>
      <c r="J54" s="3"/>
      <c r="K54" s="45">
        <f>IFERROR(VLOOKUP(J54,Legend!$D$4:$E$8,2,FALSE),0)</f>
        <v>0</v>
      </c>
      <c r="L54" s="4">
        <v>0</v>
      </c>
      <c r="M54" s="46">
        <f t="shared" si="2"/>
        <v>0</v>
      </c>
      <c r="N54" s="3"/>
      <c r="O54" s="4">
        <v>0</v>
      </c>
      <c r="P54" s="46">
        <f t="shared" si="0"/>
        <v>0</v>
      </c>
      <c r="Q54" s="6"/>
      <c r="R54" s="4">
        <v>0</v>
      </c>
      <c r="S54" s="46">
        <f t="shared" si="1"/>
        <v>0</v>
      </c>
      <c r="T54" s="6"/>
      <c r="U54" s="3" t="s">
        <v>19</v>
      </c>
      <c r="V54" s="11"/>
      <c r="W54" s="11"/>
      <c r="X54" s="11"/>
      <c r="Y54" s="11"/>
      <c r="Z54" s="11"/>
      <c r="AA54" s="11"/>
      <c r="AB54" s="11"/>
      <c r="AC54" s="11"/>
      <c r="AD54" s="11"/>
      <c r="AE54" s="11"/>
      <c r="AF54" s="11"/>
      <c r="AG54" s="11"/>
      <c r="AH54" s="11"/>
    </row>
    <row r="55" spans="1:34" x14ac:dyDescent="0.25">
      <c r="A55" s="11"/>
      <c r="B55" s="3"/>
      <c r="C55" s="3"/>
      <c r="D55" s="3"/>
      <c r="E55" s="3"/>
      <c r="F55" s="3"/>
      <c r="G55" s="3"/>
      <c r="H55" s="3"/>
      <c r="I55" s="3"/>
      <c r="J55" s="3"/>
      <c r="K55" s="45">
        <f>IFERROR(VLOOKUP(J55,Legend!$D$4:$E$8,2,FALSE),0)</f>
        <v>0</v>
      </c>
      <c r="L55" s="4">
        <v>0</v>
      </c>
      <c r="M55" s="46">
        <f t="shared" si="2"/>
        <v>0</v>
      </c>
      <c r="N55" s="3"/>
      <c r="O55" s="4">
        <v>0</v>
      </c>
      <c r="P55" s="46">
        <f t="shared" si="0"/>
        <v>0</v>
      </c>
      <c r="Q55" s="6"/>
      <c r="R55" s="4">
        <v>0</v>
      </c>
      <c r="S55" s="46">
        <f t="shared" si="1"/>
        <v>0</v>
      </c>
      <c r="T55" s="6"/>
      <c r="U55" s="3" t="s">
        <v>19</v>
      </c>
      <c r="V55" s="11"/>
      <c r="W55" s="11"/>
      <c r="X55" s="11"/>
      <c r="Y55" s="11"/>
      <c r="Z55" s="11"/>
      <c r="AA55" s="11"/>
      <c r="AB55" s="11"/>
      <c r="AC55" s="11"/>
      <c r="AD55" s="11"/>
      <c r="AE55" s="11"/>
      <c r="AF55" s="11"/>
      <c r="AG55" s="11"/>
      <c r="AH55" s="11"/>
    </row>
    <row r="56" spans="1:34" x14ac:dyDescent="0.25">
      <c r="A56" s="11"/>
      <c r="B56" s="3"/>
      <c r="C56" s="3"/>
      <c r="D56" s="3"/>
      <c r="E56" s="3"/>
      <c r="F56" s="3"/>
      <c r="G56" s="3"/>
      <c r="H56" s="3"/>
      <c r="I56" s="3"/>
      <c r="J56" s="3"/>
      <c r="K56" s="45">
        <f>IFERROR(VLOOKUP(J56,Legend!$D$4:$E$8,2,FALSE),0)</f>
        <v>0</v>
      </c>
      <c r="L56" s="4">
        <v>0</v>
      </c>
      <c r="M56" s="46">
        <f t="shared" si="2"/>
        <v>0</v>
      </c>
      <c r="N56" s="3"/>
      <c r="O56" s="4">
        <v>0</v>
      </c>
      <c r="P56" s="46">
        <f t="shared" si="0"/>
        <v>0</v>
      </c>
      <c r="Q56" s="6"/>
      <c r="R56" s="4">
        <v>0</v>
      </c>
      <c r="S56" s="46">
        <f t="shared" si="1"/>
        <v>0</v>
      </c>
      <c r="T56" s="6"/>
      <c r="U56" s="3" t="s">
        <v>19</v>
      </c>
      <c r="V56" s="11"/>
      <c r="W56" s="11"/>
      <c r="X56" s="11"/>
      <c r="Y56" s="11"/>
      <c r="Z56" s="11"/>
      <c r="AA56" s="11"/>
      <c r="AB56" s="11"/>
      <c r="AC56" s="11"/>
      <c r="AD56" s="11"/>
      <c r="AE56" s="11"/>
      <c r="AF56" s="11"/>
      <c r="AG56" s="11"/>
      <c r="AH56" s="11"/>
    </row>
    <row r="57" spans="1:34" ht="15.75" thickBot="1" x14ac:dyDescent="0.3">
      <c r="A57" s="11"/>
      <c r="B57" s="3"/>
      <c r="C57" s="5"/>
      <c r="D57" s="8"/>
      <c r="E57" s="5"/>
      <c r="F57" s="5"/>
      <c r="G57" s="5"/>
      <c r="H57" s="5"/>
      <c r="I57" s="5"/>
      <c r="J57" s="5"/>
      <c r="K57" s="45">
        <f>IFERROR(VLOOKUP(J57,Legend!$D$4:$E$8,2,FALSE),0)</f>
        <v>0</v>
      </c>
      <c r="L57" s="4">
        <v>0</v>
      </c>
      <c r="M57" s="46">
        <f t="shared" si="2"/>
        <v>0</v>
      </c>
      <c r="N57" s="3"/>
      <c r="O57" s="4">
        <v>0</v>
      </c>
      <c r="P57" s="46">
        <f t="shared" si="0"/>
        <v>0</v>
      </c>
      <c r="Q57" s="6"/>
      <c r="R57" s="4">
        <v>0</v>
      </c>
      <c r="S57" s="46">
        <f t="shared" si="1"/>
        <v>0</v>
      </c>
      <c r="T57" s="7"/>
      <c r="U57" s="3" t="s">
        <v>19</v>
      </c>
      <c r="V57" s="11"/>
      <c r="W57" s="11"/>
      <c r="X57" s="11"/>
      <c r="Y57" s="11"/>
      <c r="Z57" s="11"/>
      <c r="AA57" s="11"/>
      <c r="AB57" s="11"/>
      <c r="AC57" s="11"/>
      <c r="AD57" s="11"/>
      <c r="AE57" s="11"/>
      <c r="AF57" s="11"/>
      <c r="AG57" s="11"/>
      <c r="AH57" s="11"/>
    </row>
    <row r="58" spans="1:34" s="11" customFormat="1" ht="16.5" thickBot="1" x14ac:dyDescent="0.3">
      <c r="B58" s="34" t="s">
        <v>167</v>
      </c>
      <c r="C58" s="35"/>
      <c r="D58" s="36"/>
      <c r="E58" s="36"/>
      <c r="F58" s="36"/>
      <c r="G58" s="36"/>
      <c r="H58" s="36"/>
      <c r="I58" s="36"/>
      <c r="J58" s="36"/>
      <c r="K58" s="37"/>
      <c r="L58" s="38">
        <f t="shared" ref="L58:T58" si="3">SUM(L17:L57)</f>
        <v>0</v>
      </c>
      <c r="M58" s="38">
        <f t="shared" si="3"/>
        <v>0</v>
      </c>
      <c r="N58" s="39">
        <f t="shared" si="3"/>
        <v>0</v>
      </c>
      <c r="O58" s="38">
        <f t="shared" si="3"/>
        <v>0</v>
      </c>
      <c r="P58" s="38">
        <f t="shared" si="3"/>
        <v>0</v>
      </c>
      <c r="Q58" s="40">
        <f t="shared" si="3"/>
        <v>0</v>
      </c>
      <c r="R58" s="38">
        <f t="shared" si="3"/>
        <v>0</v>
      </c>
      <c r="S58" s="38">
        <f t="shared" si="3"/>
        <v>0</v>
      </c>
      <c r="T58" s="40">
        <f t="shared" si="3"/>
        <v>0</v>
      </c>
      <c r="U58" s="41"/>
    </row>
    <row r="59" spans="1:34" s="11" customFormat="1" ht="15.75" x14ac:dyDescent="0.25">
      <c r="B59" s="42"/>
      <c r="C59" s="42"/>
      <c r="D59" s="42"/>
      <c r="E59" s="42"/>
      <c r="F59" s="42"/>
      <c r="G59" s="42"/>
      <c r="H59" s="42"/>
      <c r="I59" s="42"/>
      <c r="J59" s="42"/>
      <c r="K59" s="42"/>
      <c r="L59" s="42"/>
      <c r="M59" s="43"/>
      <c r="N59" s="44"/>
      <c r="O59" s="44"/>
      <c r="P59" s="44"/>
      <c r="Q59" s="44"/>
      <c r="R59" s="44"/>
      <c r="S59" s="44"/>
      <c r="T59" s="44"/>
      <c r="U59" s="42"/>
    </row>
    <row r="60" spans="1:34" s="11" customFormat="1" ht="15.75" x14ac:dyDescent="0.25">
      <c r="B60" s="42"/>
      <c r="C60" s="42"/>
      <c r="D60" s="42"/>
      <c r="E60" s="42"/>
      <c r="F60" s="42"/>
      <c r="G60" s="42"/>
      <c r="H60" s="42"/>
      <c r="I60" s="42"/>
      <c r="J60" s="42"/>
      <c r="K60" s="42"/>
      <c r="L60" s="42"/>
      <c r="M60" s="43"/>
      <c r="N60" s="44"/>
      <c r="O60" s="44"/>
      <c r="P60" s="44"/>
      <c r="Q60" s="44"/>
      <c r="R60" s="44"/>
      <c r="S60" s="44"/>
      <c r="T60" s="44"/>
      <c r="U60" s="42"/>
    </row>
    <row r="61" spans="1:34" s="11" customFormat="1" ht="15.75" x14ac:dyDescent="0.25">
      <c r="B61" s="42"/>
      <c r="C61" s="42"/>
      <c r="D61" s="42"/>
      <c r="E61" s="42"/>
      <c r="F61" s="42"/>
      <c r="G61" s="42"/>
      <c r="H61" s="42"/>
      <c r="I61" s="42"/>
      <c r="J61" s="42"/>
      <c r="K61" s="42"/>
      <c r="L61" s="42"/>
      <c r="M61" s="43"/>
      <c r="N61" s="44"/>
      <c r="O61" s="44"/>
      <c r="P61" s="44"/>
      <c r="Q61" s="44"/>
      <c r="R61" s="44"/>
      <c r="S61" s="44"/>
      <c r="T61" s="44"/>
      <c r="U61" s="42"/>
    </row>
    <row r="62" spans="1:34" s="11" customFormat="1" x14ac:dyDescent="0.25"/>
  </sheetData>
  <sheetProtection algorithmName="SHA-512" hashValue="804axj/8SFsjTrKVofFCYnee4XpvHahKdsZHrJQmZIIkLgccDYtjFz6MBBXSZ2qDH0cK7BJSHscvC0meanmhhQ==" saltValue="a0qDZmZn9IkH7ILGnjOxjQ==" spinCount="100000" sheet="1" objects="1" scenarios="1" formatCells="0"/>
  <mergeCells count="20">
    <mergeCell ref="F4:P4"/>
    <mergeCell ref="B11:U11"/>
    <mergeCell ref="B2:U2"/>
    <mergeCell ref="F7:P7"/>
    <mergeCell ref="F8:P8"/>
    <mergeCell ref="B12:U12"/>
    <mergeCell ref="I14:I16"/>
    <mergeCell ref="J14:J16"/>
    <mergeCell ref="K14:K16"/>
    <mergeCell ref="O14:Q15"/>
    <mergeCell ref="R14:T15"/>
    <mergeCell ref="L14:N15"/>
    <mergeCell ref="B14:B16"/>
    <mergeCell ref="D14:D16"/>
    <mergeCell ref="E14:E16"/>
    <mergeCell ref="F14:F16"/>
    <mergeCell ref="G14:G16"/>
    <mergeCell ref="H14:H16"/>
    <mergeCell ref="C14:C16"/>
    <mergeCell ref="U14:U16"/>
  </mergeCells>
  <pageMargins left="0.16" right="0.16" top="0.75" bottom="0.43" header="0.3" footer="0.3"/>
  <pageSetup paperSize="17" scale="64" fitToHeight="0" orientation="landscape" r:id="rId1"/>
  <ignoredErrors>
    <ignoredError sqref="K17"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'Drop Down Boxes'!#REF!</xm:f>
          </x14:formula1>
          <xm:sqref>S4:T4</xm:sqref>
        </x14:dataValidation>
        <x14:dataValidation type="list" allowBlank="1" showInputMessage="1" showErrorMessage="1" xr:uid="{00000000-0002-0000-0000-000001000000}">
          <x14:formula1>
            <xm:f>('Drop Down Boxes'!$I$3:$I$5)</xm:f>
          </x14:formula1>
          <xm:sqref>G17:G57</xm:sqref>
        </x14:dataValidation>
        <x14:dataValidation type="list" allowBlank="1" showInputMessage="1" showErrorMessage="1" error="Please Select Transit System from Dropdown Box Menu_x000a_" xr:uid="{00000000-0002-0000-0000-000002000000}">
          <x14:formula1>
            <xm:f>('Drop Down Boxes'!$B$56:$B$81)</xm:f>
          </x14:formula1>
          <xm:sqref>F4</xm:sqref>
        </x14:dataValidation>
        <x14:dataValidation type="list" allowBlank="1" showInputMessage="1" showErrorMessage="1" error="Please select semi-annual reporting period from dropdown box menu_x000a_" xr:uid="{00000000-0002-0000-0000-000003000000}">
          <x14:formula1>
            <xm:f>'Drop Down Boxes'!$B$29:$B$34</xm:f>
          </x14:formula1>
          <xm:sqref>F8</xm:sqref>
        </x14:dataValidation>
        <x14:dataValidation type="list" allowBlank="1" showInputMessage="1" showErrorMessage="1" xr:uid="{00000000-0002-0000-0000-000004000000}">
          <x14:formula1>
            <xm:f>'Drop Down Boxes'!$B$3:$B$27</xm:f>
          </x14:formula1>
          <xm:sqref>D17:D57</xm:sqref>
        </x14:dataValidation>
        <x14:dataValidation type="list" allowBlank="1" showInputMessage="1" showErrorMessage="1" xr:uid="{00000000-0002-0000-0000-000005000000}">
          <x14:formula1>
            <xm:f>'Drop Down Boxes'!$K$3:$K$4</xm:f>
          </x14:formula1>
          <xm:sqref>E17:E57</xm:sqref>
        </x14:dataValidation>
        <x14:dataValidation type="list" allowBlank="1" showInputMessage="1" showErrorMessage="1" xr:uid="{00000000-0002-0000-0000-000006000000}">
          <x14:formula1>
            <xm:f>'Drop Down Boxes'!$R$7:$R$8</xm:f>
          </x14:formula1>
          <xm:sqref>F17:F57</xm:sqref>
        </x14:dataValidation>
        <x14:dataValidation type="list" allowBlank="1" showInputMessage="1" showErrorMessage="1" xr:uid="{00000000-0002-0000-0000-000007000000}">
          <x14:formula1>
            <xm:f>'Drop Down Boxes'!$N$3:$N$9</xm:f>
          </x14:formula1>
          <xm:sqref>H17:H57</xm:sqref>
        </x14:dataValidation>
        <x14:dataValidation type="list" allowBlank="1" showInputMessage="1" showErrorMessage="1" xr:uid="{00000000-0002-0000-0000-000008000000}">
          <x14:formula1>
            <xm:f>'Drop Down Boxes'!$K$6:$K$8</xm:f>
          </x14:formula1>
          <xm:sqref>I17:I57</xm:sqref>
        </x14:dataValidation>
        <x14:dataValidation type="list" allowBlank="1" showInputMessage="1" showErrorMessage="1" xr:uid="{00000000-0002-0000-0000-000009000000}">
          <x14:formula1>
            <xm:f>'Drop Down Boxes'!$B$85:$B$98</xm:f>
          </x14:formula1>
          <xm:sqref>B17:B57</xm:sqref>
        </x14:dataValidation>
        <x14:dataValidation type="list" allowBlank="1" showInputMessage="1" showErrorMessage="1" xr:uid="{00000000-0002-0000-0000-00000A000000}">
          <x14:formula1>
            <xm:f>'Drop Down Boxes'!$R$12:$R$15</xm:f>
          </x14:formula1>
          <xm:sqref>J17:J57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90" zoomScaleNormal="90" workbookViewId="0">
      <selection activeCell="K15" sqref="K15"/>
    </sheetView>
  </sheetViews>
  <sheetFormatPr defaultColWidth="9.140625" defaultRowHeight="15" x14ac:dyDescent="0.25"/>
  <cols>
    <col min="1" max="1" width="12.140625" style="11" customWidth="1"/>
    <col min="2" max="2" width="35.5703125" style="11" customWidth="1"/>
    <col min="3" max="3" width="17.85546875" style="11" customWidth="1"/>
    <col min="4" max="4" width="18.5703125" style="11" customWidth="1"/>
    <col min="5" max="5" width="17.140625" style="11" customWidth="1"/>
    <col min="6" max="6" width="17" style="11" customWidth="1"/>
    <col min="7" max="7" width="13.85546875" style="11" bestFit="1" customWidth="1"/>
    <col min="8" max="8" width="16.7109375" style="11" customWidth="1"/>
    <col min="9" max="9" width="15.7109375" style="11" customWidth="1"/>
    <col min="10" max="10" width="14.5703125" style="11" customWidth="1"/>
    <col min="11" max="11" width="13.5703125" style="11" customWidth="1"/>
    <col min="12" max="12" width="12" style="11" bestFit="1" customWidth="1"/>
    <col min="13" max="13" width="20.28515625" style="11" bestFit="1" customWidth="1"/>
    <col min="14" max="14" width="16" style="11" bestFit="1" customWidth="1"/>
    <col min="15" max="15" width="22.85546875" style="11" bestFit="1" customWidth="1"/>
    <col min="16" max="16" width="16" style="11" bestFit="1" customWidth="1"/>
    <col min="17" max="17" width="22.85546875" style="11" bestFit="1" customWidth="1"/>
    <col min="18" max="18" width="16.5703125" style="11" bestFit="1" customWidth="1"/>
    <col min="19" max="16384" width="9.140625" style="11"/>
  </cols>
  <sheetData>
    <row r="1" spans="1:18" ht="15.75" thickBot="1" x14ac:dyDescent="0.3"/>
    <row r="2" spans="1:18" ht="21" customHeight="1" thickBot="1" x14ac:dyDescent="0.3">
      <c r="B2" s="136" t="s">
        <v>143</v>
      </c>
      <c r="C2" s="137"/>
      <c r="D2" s="137"/>
      <c r="E2" s="137"/>
      <c r="F2" s="137"/>
      <c r="G2" s="137"/>
      <c r="H2" s="137"/>
      <c r="I2" s="137"/>
      <c r="J2" s="137"/>
      <c r="K2" s="138"/>
    </row>
    <row r="3" spans="1:18" x14ac:dyDescent="0.25">
      <c r="B3" s="56"/>
      <c r="C3" s="56" t="s">
        <v>145</v>
      </c>
      <c r="D3" s="56" t="s">
        <v>146</v>
      </c>
      <c r="E3" s="56" t="s">
        <v>147</v>
      </c>
      <c r="F3" s="56" t="s">
        <v>148</v>
      </c>
      <c r="G3" s="56" t="s">
        <v>149</v>
      </c>
      <c r="H3" s="56" t="s">
        <v>150</v>
      </c>
      <c r="I3" s="56" t="s">
        <v>151</v>
      </c>
      <c r="J3" s="56" t="s">
        <v>152</v>
      </c>
      <c r="K3" s="56" t="s">
        <v>153</v>
      </c>
      <c r="L3" s="56"/>
      <c r="M3" s="56"/>
      <c r="N3" s="57"/>
      <c r="O3" s="57"/>
      <c r="P3" s="57"/>
      <c r="Q3" s="57"/>
      <c r="R3" s="56"/>
    </row>
    <row r="4" spans="1:18" ht="66" customHeight="1" x14ac:dyDescent="0.25">
      <c r="A4" s="58" t="s">
        <v>145</v>
      </c>
      <c r="B4" s="33" t="s">
        <v>133</v>
      </c>
      <c r="C4" s="33" t="s">
        <v>134</v>
      </c>
      <c r="D4" s="33" t="s">
        <v>135</v>
      </c>
      <c r="E4" s="33" t="s">
        <v>136</v>
      </c>
      <c r="F4" s="33" t="s">
        <v>139</v>
      </c>
      <c r="G4" s="33" t="s">
        <v>137</v>
      </c>
      <c r="H4" s="33" t="s">
        <v>141</v>
      </c>
      <c r="I4" s="33" t="s">
        <v>138</v>
      </c>
      <c r="J4" s="33" t="s">
        <v>140</v>
      </c>
      <c r="K4" s="33" t="s">
        <v>142</v>
      </c>
      <c r="L4" s="44"/>
      <c r="M4" s="44"/>
      <c r="N4" s="44"/>
      <c r="O4" s="44"/>
      <c r="P4" s="44"/>
      <c r="Q4" s="44"/>
      <c r="R4" s="42"/>
    </row>
    <row r="5" spans="1:18" ht="40.5" customHeight="1" x14ac:dyDescent="0.25">
      <c r="A5" s="59">
        <v>8</v>
      </c>
      <c r="B5" s="60" t="s">
        <v>132</v>
      </c>
      <c r="C5" s="61">
        <f>Sheet1!L58</f>
        <v>0</v>
      </c>
      <c r="D5" s="59">
        <f>Sheet1!N58</f>
        <v>0</v>
      </c>
      <c r="E5" s="61">
        <f>Sheet1!M58</f>
        <v>0</v>
      </c>
      <c r="F5" s="62">
        <f>SUMIFS(Sheet1!N17:N57,Sheet1!F17:F57,"Yes")</f>
        <v>0</v>
      </c>
      <c r="G5" s="63"/>
      <c r="H5" s="63"/>
      <c r="I5" s="61">
        <f>Sheet1!M58</f>
        <v>0</v>
      </c>
      <c r="J5" s="59">
        <f>F5</f>
        <v>0</v>
      </c>
      <c r="K5" s="64" t="e">
        <f>E5/C5</f>
        <v>#DIV/0!</v>
      </c>
      <c r="L5" s="44"/>
      <c r="M5" s="44"/>
      <c r="N5" s="44"/>
      <c r="O5" s="44"/>
      <c r="P5" s="44"/>
      <c r="Q5" s="44"/>
      <c r="R5" s="42"/>
    </row>
    <row r="6" spans="1:18" ht="39" customHeight="1" x14ac:dyDescent="0.25">
      <c r="A6" s="59">
        <v>9</v>
      </c>
      <c r="B6" s="60" t="s">
        <v>131</v>
      </c>
      <c r="C6" s="61"/>
      <c r="D6" s="59"/>
      <c r="E6" s="61"/>
      <c r="F6" s="59"/>
      <c r="G6" s="61"/>
      <c r="H6" s="65"/>
      <c r="I6" s="61"/>
      <c r="J6" s="59"/>
      <c r="K6" s="64">
        <v>0</v>
      </c>
      <c r="L6" s="44"/>
      <c r="M6" s="44"/>
      <c r="N6" s="44"/>
      <c r="O6" s="44"/>
      <c r="P6" s="44"/>
      <c r="Q6" s="44"/>
      <c r="R6" s="42"/>
    </row>
    <row r="7" spans="1:18" ht="31.5" customHeight="1" x14ac:dyDescent="0.25">
      <c r="A7" s="59">
        <v>10</v>
      </c>
      <c r="B7" s="66" t="s">
        <v>30</v>
      </c>
      <c r="C7" s="63"/>
      <c r="D7" s="67">
        <f t="shared" ref="D7:K7" si="0">SUM(D5:D6)</f>
        <v>0</v>
      </c>
      <c r="E7" s="68">
        <f t="shared" si="0"/>
        <v>0</v>
      </c>
      <c r="F7" s="67">
        <f t="shared" si="0"/>
        <v>0</v>
      </c>
      <c r="G7" s="68">
        <f t="shared" si="0"/>
        <v>0</v>
      </c>
      <c r="H7" s="67">
        <f t="shared" si="0"/>
        <v>0</v>
      </c>
      <c r="I7" s="68">
        <f t="shared" si="0"/>
        <v>0</v>
      </c>
      <c r="J7" s="67">
        <f t="shared" si="0"/>
        <v>0</v>
      </c>
      <c r="K7" s="64" t="e">
        <f t="shared" si="0"/>
        <v>#DIV/0!</v>
      </c>
      <c r="L7" s="44"/>
      <c r="M7" s="44"/>
      <c r="N7" s="44"/>
      <c r="O7" s="44"/>
      <c r="P7" s="44"/>
      <c r="Q7" s="44"/>
      <c r="R7" s="42"/>
    </row>
    <row r="8" spans="1:18" ht="15.75" x14ac:dyDescent="0.25">
      <c r="B8" s="42"/>
      <c r="C8" s="56" t="s">
        <v>145</v>
      </c>
      <c r="D8" s="56" t="s">
        <v>146</v>
      </c>
      <c r="E8" s="56" t="s">
        <v>147</v>
      </c>
      <c r="F8" s="56" t="s">
        <v>148</v>
      </c>
      <c r="G8" s="56" t="s">
        <v>149</v>
      </c>
      <c r="H8" s="56" t="s">
        <v>150</v>
      </c>
      <c r="I8" s="42"/>
      <c r="J8" s="42"/>
      <c r="K8" s="42"/>
      <c r="L8" s="42"/>
      <c r="M8" s="42"/>
      <c r="N8" s="42"/>
      <c r="O8" s="42"/>
      <c r="P8" s="42"/>
      <c r="Q8" s="42"/>
      <c r="R8" s="42"/>
    </row>
    <row r="9" spans="1:18" ht="24.75" customHeight="1" x14ac:dyDescent="0.25">
      <c r="A9" s="134" t="s">
        <v>146</v>
      </c>
      <c r="B9" s="135" t="s">
        <v>25</v>
      </c>
      <c r="C9" s="139" t="s">
        <v>26</v>
      </c>
      <c r="D9" s="139"/>
      <c r="E9" s="139"/>
      <c r="F9" s="139"/>
      <c r="G9" s="139"/>
      <c r="H9" s="139"/>
      <c r="I9" s="42"/>
      <c r="J9" s="42"/>
      <c r="K9" s="42"/>
      <c r="L9" s="42"/>
      <c r="M9" s="42"/>
      <c r="N9" s="42"/>
      <c r="O9" s="42"/>
      <c r="P9" s="42"/>
      <c r="Q9" s="42"/>
      <c r="R9" s="42"/>
    </row>
    <row r="10" spans="1:18" ht="25.5" customHeight="1" x14ac:dyDescent="0.25">
      <c r="A10" s="134"/>
      <c r="B10" s="106"/>
      <c r="C10" s="139" t="s">
        <v>27</v>
      </c>
      <c r="D10" s="139"/>
      <c r="E10" s="139"/>
      <c r="F10" s="139" t="s">
        <v>28</v>
      </c>
      <c r="G10" s="139"/>
      <c r="H10" s="139"/>
      <c r="I10" s="42"/>
      <c r="J10" s="42"/>
      <c r="K10" s="42"/>
      <c r="L10" s="42"/>
      <c r="M10" s="42"/>
      <c r="N10" s="42"/>
      <c r="O10" s="42"/>
      <c r="P10" s="42"/>
      <c r="Q10" s="42"/>
      <c r="R10" s="42"/>
    </row>
    <row r="11" spans="1:18" ht="19.5" customHeight="1" x14ac:dyDescent="0.25">
      <c r="A11" s="134"/>
      <c r="B11" s="107"/>
      <c r="C11" s="58" t="s">
        <v>15</v>
      </c>
      <c r="D11" s="58" t="s">
        <v>29</v>
      </c>
      <c r="E11" s="69" t="s">
        <v>30</v>
      </c>
      <c r="F11" s="70" t="s">
        <v>15</v>
      </c>
      <c r="G11" s="70" t="s">
        <v>29</v>
      </c>
      <c r="H11" s="70" t="s">
        <v>30</v>
      </c>
      <c r="I11" s="42"/>
      <c r="J11" s="42"/>
      <c r="K11" s="42"/>
      <c r="L11" s="42"/>
      <c r="M11" s="42"/>
      <c r="N11" s="42"/>
      <c r="O11" s="42"/>
      <c r="P11" s="42"/>
      <c r="Q11" s="42"/>
      <c r="R11" s="42"/>
    </row>
    <row r="12" spans="1:18" ht="28.5" customHeight="1" x14ac:dyDescent="0.25">
      <c r="A12" s="59">
        <v>11</v>
      </c>
      <c r="B12" s="60" t="s">
        <v>31</v>
      </c>
      <c r="C12" s="61">
        <f>SUMIFS(Sheet1!M17:M57,Sheet1!G17:G57,"Women",Sheet1!H17:H57,"Black American")</f>
        <v>0</v>
      </c>
      <c r="D12" s="61">
        <f>SUMIFS(Sheet1!M17:M57,Sheet1!G17:G57,"Men",Sheet1!H17:H57,"Black American")</f>
        <v>0</v>
      </c>
      <c r="E12" s="68">
        <f>SUM(C12:D12)</f>
        <v>0</v>
      </c>
      <c r="F12" s="62">
        <f>SUMIFS(Sheet1!N17:N57,Sheet1!G17:G57,"Women",Sheet1!H17:H57,"Black American")</f>
        <v>0</v>
      </c>
      <c r="G12" s="62">
        <f>SUMIFS(Sheet1!N17:N57,Sheet1!G17:G57,"Men",Sheet1!H17:H57,"Black American")</f>
        <v>0</v>
      </c>
      <c r="H12" s="67">
        <f t="shared" ref="H12:H17" si="1">SUM(F12:G12)</f>
        <v>0</v>
      </c>
      <c r="I12" s="42"/>
      <c r="J12" s="42"/>
      <c r="K12" s="42"/>
      <c r="L12" s="42"/>
      <c r="M12" s="42"/>
      <c r="N12" s="42"/>
      <c r="O12" s="42"/>
      <c r="P12" s="42"/>
      <c r="Q12" s="42"/>
      <c r="R12" s="42"/>
    </row>
    <row r="13" spans="1:18" ht="28.5" customHeight="1" x14ac:dyDescent="0.25">
      <c r="A13" s="59">
        <v>12</v>
      </c>
      <c r="B13" s="60" t="s">
        <v>125</v>
      </c>
      <c r="C13" s="61">
        <f>SUMIFS(Sheet1!M17:M57,Sheet1!G17:G57,"Women",Sheet1!H17:H57,"Hispanic American")</f>
        <v>0</v>
      </c>
      <c r="D13" s="61">
        <f>SUMIFS(Sheet1!M17:M57,Sheet1!G17:G57,"Men",Sheet1!H17:H57,"Hispanic American")</f>
        <v>0</v>
      </c>
      <c r="E13" s="68">
        <f t="shared" ref="E13:E17" si="2">SUM(C13:D13)</f>
        <v>0</v>
      </c>
      <c r="F13" s="62">
        <f>SUMIFS(Sheet1!N17:N57,Sheet1!G17:G57,"Women",Sheet1!H17:H57,"Hispanic American")</f>
        <v>0</v>
      </c>
      <c r="G13" s="62">
        <f>SUMIFS(Sheet1!N17:N57,Sheet1!G17:G57,"Men",Sheet1!H17:H57,"Hispanic American")</f>
        <v>0</v>
      </c>
      <c r="H13" s="67">
        <f t="shared" si="1"/>
        <v>0</v>
      </c>
      <c r="I13" s="42"/>
      <c r="J13" s="42"/>
      <c r="K13" s="42"/>
      <c r="L13" s="42"/>
      <c r="M13" s="42"/>
      <c r="N13" s="42"/>
      <c r="O13" s="42"/>
      <c r="P13" s="42"/>
      <c r="Q13" s="42"/>
      <c r="R13" s="42"/>
    </row>
    <row r="14" spans="1:18" ht="27.75" customHeight="1" x14ac:dyDescent="0.25">
      <c r="A14" s="59">
        <v>13</v>
      </c>
      <c r="B14" s="60" t="s">
        <v>32</v>
      </c>
      <c r="C14" s="61">
        <f>SUMIFS(Sheet1!M17:M57,Sheet1!G17:G57,"Women",Sheet1!H17:H57,"Native American")</f>
        <v>0</v>
      </c>
      <c r="D14" s="61">
        <f>SUMIFS(Sheet1!M17:M57,Sheet1!G17:G57,"Men",Sheet1!H17:H57,"Native American")</f>
        <v>0</v>
      </c>
      <c r="E14" s="68">
        <f t="shared" si="2"/>
        <v>0</v>
      </c>
      <c r="F14" s="62">
        <f>SUMIFS(Sheet1!N17:N57,Sheet1!G17:G57,"Women",Sheet1!H17:H57,"Native American")</f>
        <v>0</v>
      </c>
      <c r="G14" s="62">
        <f>SUMIFS(Sheet1!N17:N57,Sheet1!G17:G57,"Men",Sheet1!H17:H57,"Native American")</f>
        <v>0</v>
      </c>
      <c r="H14" s="67">
        <f t="shared" si="1"/>
        <v>0</v>
      </c>
      <c r="I14" s="42"/>
      <c r="J14" s="42"/>
      <c r="K14" s="42"/>
      <c r="L14" s="42"/>
      <c r="M14" s="42"/>
      <c r="N14" s="42"/>
      <c r="O14" s="42"/>
      <c r="P14" s="42"/>
      <c r="Q14" s="42"/>
      <c r="R14" s="42"/>
    </row>
    <row r="15" spans="1:18" ht="21.75" customHeight="1" x14ac:dyDescent="0.25">
      <c r="A15" s="59">
        <v>14</v>
      </c>
      <c r="B15" s="60" t="s">
        <v>33</v>
      </c>
      <c r="C15" s="61">
        <f>SUMIFS(Sheet1!M17:M57,Sheet1!G17:G57,"Women",Sheet1!H17:H57,"Asian-Pacific American")</f>
        <v>0</v>
      </c>
      <c r="D15" s="61">
        <f>SUMIFS(Sheet1!M17:M57,Sheet1!G17:G57,"Men",Sheet1!H17:H57,"Asian-Pacific American")</f>
        <v>0</v>
      </c>
      <c r="E15" s="68">
        <f t="shared" si="2"/>
        <v>0</v>
      </c>
      <c r="F15" s="62">
        <f>SUMIFS(Sheet1!N17:N57,Sheet1!G17:G57,"Women",Sheet1!H17:H57,"Asian-Pacific American")</f>
        <v>0</v>
      </c>
      <c r="G15" s="62">
        <f>SUMIFS(Sheet1!N17:N57,Sheet1!G17:G57,"Men",Sheet1!H17:H57,"Asian-Pacific American")</f>
        <v>0</v>
      </c>
      <c r="H15" s="67">
        <f t="shared" si="1"/>
        <v>0</v>
      </c>
      <c r="I15" s="42"/>
      <c r="J15" s="42"/>
      <c r="K15" s="42"/>
      <c r="L15" s="42"/>
      <c r="M15" s="42"/>
      <c r="N15" s="42"/>
      <c r="O15" s="42"/>
      <c r="P15" s="42"/>
      <c r="Q15" s="42"/>
      <c r="R15" s="42"/>
    </row>
    <row r="16" spans="1:18" ht="29.25" customHeight="1" x14ac:dyDescent="0.25">
      <c r="A16" s="59">
        <v>15</v>
      </c>
      <c r="B16" s="60" t="s">
        <v>34</v>
      </c>
      <c r="C16" s="61">
        <f>SUMIFS(Sheet1!M17:M57,Sheet1!G17:G57,"Women",Sheet1!H17:H57,"Subcontinent Asian Americans")</f>
        <v>0</v>
      </c>
      <c r="D16" s="61">
        <f>SUMIFS(Sheet1!M17:M57,Sheet1!G17:G57,"Men",Sheet1!H17:H57,"Subcontinent Asian Americans")</f>
        <v>0</v>
      </c>
      <c r="E16" s="68">
        <f t="shared" si="2"/>
        <v>0</v>
      </c>
      <c r="F16" s="62">
        <f>SUMIFS(Sheet1!N17:N57,Sheet1!G17:G57,"Women",Sheet1!H17:H57,"Subcontinent Asian Americans")</f>
        <v>0</v>
      </c>
      <c r="G16" s="62">
        <f>SUMIFS(Sheet1!N17:N57,Sheet1!G17:G57,"Men",Sheet1!H17:H57,"Subcontinent Asian Americans")</f>
        <v>0</v>
      </c>
      <c r="H16" s="67">
        <f t="shared" si="1"/>
        <v>0</v>
      </c>
      <c r="I16" s="42"/>
      <c r="J16" s="42"/>
      <c r="K16" s="42"/>
      <c r="L16" s="42"/>
      <c r="M16" s="42"/>
      <c r="N16" s="42"/>
      <c r="O16" s="42"/>
      <c r="P16" s="42"/>
      <c r="Q16" s="42"/>
      <c r="R16" s="42"/>
    </row>
    <row r="17" spans="1:18" ht="29.25" customHeight="1" x14ac:dyDescent="0.25">
      <c r="A17" s="59">
        <v>16</v>
      </c>
      <c r="B17" s="60" t="s">
        <v>16</v>
      </c>
      <c r="C17" s="61">
        <f>SUMIFS(Sheet1!M17:M57,Sheet1!G17:G57,"Women",Sheet1!H17:H57,"Non-Minority")</f>
        <v>0</v>
      </c>
      <c r="D17" s="61">
        <f>SUMIFS(Sheet1!M17:M57,Sheet1!G17:G57,"Men",Sheet1!H17:H57,"Non-Minority")</f>
        <v>0</v>
      </c>
      <c r="E17" s="68">
        <f t="shared" si="2"/>
        <v>0</v>
      </c>
      <c r="F17" s="62">
        <f>SUMIFS(Sheet1!N17:N57,Sheet1!G17:G57,"Women",Sheet1!H17:H57,"Non-Minority")</f>
        <v>0</v>
      </c>
      <c r="G17" s="62">
        <f>SUMIFS(Sheet1!N17:N57,Sheet1!G17:G57,"Men",Sheet1!H17:H57,"Non-Minority")</f>
        <v>0</v>
      </c>
      <c r="H17" s="67">
        <f t="shared" si="1"/>
        <v>0</v>
      </c>
      <c r="I17" s="42"/>
      <c r="J17" s="42"/>
      <c r="K17" s="42"/>
      <c r="L17" s="42"/>
      <c r="M17" s="42"/>
      <c r="N17" s="42"/>
      <c r="O17" s="42"/>
      <c r="P17" s="42"/>
      <c r="Q17" s="42"/>
      <c r="R17" s="42"/>
    </row>
    <row r="18" spans="1:18" ht="27" customHeight="1" x14ac:dyDescent="0.25">
      <c r="A18" s="59">
        <v>17</v>
      </c>
      <c r="B18" s="71" t="s">
        <v>30</v>
      </c>
      <c r="C18" s="68">
        <f t="shared" ref="C18:H18" si="3">SUM(C12:C17)</f>
        <v>0</v>
      </c>
      <c r="D18" s="68">
        <f>SUM(D12:D17)</f>
        <v>0</v>
      </c>
      <c r="E18" s="68">
        <f t="shared" si="3"/>
        <v>0</v>
      </c>
      <c r="F18" s="67">
        <f t="shared" si="3"/>
        <v>0</v>
      </c>
      <c r="G18" s="67">
        <f t="shared" si="3"/>
        <v>0</v>
      </c>
      <c r="H18" s="67">
        <f t="shared" si="3"/>
        <v>0</v>
      </c>
      <c r="I18" s="42"/>
      <c r="J18" s="42"/>
      <c r="K18" s="42"/>
      <c r="L18" s="42"/>
      <c r="M18" s="42"/>
      <c r="N18" s="42"/>
      <c r="O18" s="42"/>
      <c r="P18" s="42"/>
      <c r="Q18" s="42"/>
      <c r="R18" s="42"/>
    </row>
    <row r="19" spans="1:18" ht="16.5" thickBot="1" x14ac:dyDescent="0.3">
      <c r="B19" s="42"/>
      <c r="C19" s="42"/>
      <c r="D19" s="42"/>
      <c r="E19" s="42"/>
      <c r="F19" s="42"/>
      <c r="G19" s="42"/>
      <c r="H19" s="42"/>
      <c r="I19" s="42"/>
      <c r="J19" s="42"/>
      <c r="K19" s="42"/>
      <c r="L19" s="42"/>
      <c r="M19" s="42"/>
      <c r="N19" s="42"/>
      <c r="O19" s="42"/>
      <c r="P19" s="42"/>
      <c r="Q19" s="42"/>
      <c r="R19" s="42"/>
    </row>
    <row r="20" spans="1:18" ht="21" customHeight="1" thickBot="1" x14ac:dyDescent="0.3">
      <c r="B20" s="102" t="s">
        <v>144</v>
      </c>
      <c r="C20" s="103"/>
      <c r="D20" s="103"/>
      <c r="E20" s="103"/>
      <c r="F20" s="103"/>
      <c r="G20" s="103"/>
      <c r="H20" s="104"/>
    </row>
    <row r="21" spans="1:18" ht="15.75" x14ac:dyDescent="0.25">
      <c r="B21" s="42"/>
      <c r="C21" s="56" t="s">
        <v>145</v>
      </c>
      <c r="D21" s="56" t="s">
        <v>146</v>
      </c>
      <c r="E21" s="56" t="s">
        <v>147</v>
      </c>
      <c r="F21" s="56" t="s">
        <v>148</v>
      </c>
      <c r="G21" s="56" t="s">
        <v>149</v>
      </c>
      <c r="H21" s="56" t="s">
        <v>150</v>
      </c>
      <c r="I21" s="42"/>
      <c r="J21" s="42"/>
      <c r="K21" s="42"/>
      <c r="L21" s="42"/>
      <c r="M21" s="42"/>
      <c r="N21" s="42"/>
      <c r="O21" s="42"/>
      <c r="P21" s="42"/>
      <c r="Q21" s="42"/>
      <c r="R21" s="42"/>
    </row>
    <row r="22" spans="1:18" ht="63" x14ac:dyDescent="0.25">
      <c r="A22" s="58" t="s">
        <v>147</v>
      </c>
      <c r="B22" s="33" t="s">
        <v>35</v>
      </c>
      <c r="C22" s="33" t="s">
        <v>36</v>
      </c>
      <c r="D22" s="33" t="s">
        <v>37</v>
      </c>
      <c r="E22" s="33" t="s">
        <v>38</v>
      </c>
      <c r="F22" s="33" t="s">
        <v>39</v>
      </c>
      <c r="G22" s="33" t="s">
        <v>40</v>
      </c>
      <c r="H22" s="33" t="s">
        <v>41</v>
      </c>
      <c r="I22" s="42"/>
      <c r="J22" s="42"/>
      <c r="K22" s="42"/>
      <c r="L22" s="42"/>
      <c r="M22" s="42"/>
      <c r="N22" s="42"/>
      <c r="O22" s="42"/>
      <c r="P22" s="42"/>
      <c r="Q22" s="42"/>
      <c r="R22" s="42"/>
    </row>
    <row r="23" spans="1:18" ht="31.5" x14ac:dyDescent="0.25">
      <c r="A23" s="59">
        <v>18</v>
      </c>
      <c r="B23" s="60" t="s">
        <v>42</v>
      </c>
      <c r="C23" s="59">
        <f>Sheet1!Q58</f>
        <v>0</v>
      </c>
      <c r="D23" s="61">
        <f>Sheet1!O58</f>
        <v>0</v>
      </c>
      <c r="E23" s="62">
        <f>SUMIFS(Sheet1!Q17:Q57,Sheet1!F17:F57,"Yes")</f>
        <v>0</v>
      </c>
      <c r="F23" s="72">
        <f>Sheet1!P58</f>
        <v>0</v>
      </c>
      <c r="G23" s="73">
        <f>Legend!F33</f>
        <v>0</v>
      </c>
      <c r="H23" s="64" t="e">
        <f>F23/D23</f>
        <v>#DIV/0!</v>
      </c>
      <c r="I23" s="42"/>
      <c r="J23" s="42"/>
      <c r="K23" s="42"/>
      <c r="L23" s="42"/>
      <c r="M23" s="42"/>
      <c r="N23" s="42"/>
      <c r="O23" s="42"/>
      <c r="P23" s="42"/>
      <c r="Q23" s="42"/>
      <c r="R23" s="42"/>
    </row>
    <row r="24" spans="1:18" ht="15.75" x14ac:dyDescent="0.25">
      <c r="B24" s="42"/>
      <c r="C24" s="42"/>
      <c r="D24" s="42"/>
      <c r="E24" s="42"/>
      <c r="F24" s="42"/>
      <c r="G24" s="42"/>
      <c r="H24" s="42"/>
      <c r="I24" s="42"/>
      <c r="J24" s="42"/>
      <c r="K24" s="42"/>
      <c r="L24" s="42"/>
      <c r="M24" s="42"/>
      <c r="N24" s="42"/>
      <c r="O24" s="42"/>
      <c r="P24" s="42"/>
      <c r="Q24" s="42"/>
      <c r="R24" s="42"/>
    </row>
    <row r="25" spans="1:18" ht="15.75" x14ac:dyDescent="0.25">
      <c r="B25" s="42"/>
      <c r="C25" s="56" t="s">
        <v>145</v>
      </c>
      <c r="D25" s="56" t="s">
        <v>146</v>
      </c>
      <c r="E25" s="56" t="s">
        <v>147</v>
      </c>
      <c r="F25" s="42"/>
      <c r="G25" s="42"/>
      <c r="H25" s="42"/>
      <c r="I25" s="42"/>
      <c r="J25" s="42"/>
      <c r="K25" s="42"/>
      <c r="L25" s="42"/>
      <c r="M25" s="42"/>
      <c r="N25" s="42"/>
      <c r="O25" s="42"/>
      <c r="P25" s="42"/>
      <c r="Q25" s="42"/>
      <c r="R25" s="42"/>
    </row>
    <row r="26" spans="1:18" ht="80.25" customHeight="1" x14ac:dyDescent="0.25">
      <c r="A26" s="58" t="s">
        <v>148</v>
      </c>
      <c r="B26" s="33" t="s">
        <v>43</v>
      </c>
      <c r="C26" s="33" t="s">
        <v>24</v>
      </c>
      <c r="D26" s="33" t="s">
        <v>44</v>
      </c>
      <c r="E26" s="74" t="s">
        <v>45</v>
      </c>
      <c r="F26" s="33" t="s">
        <v>41</v>
      </c>
      <c r="H26" s="42"/>
      <c r="I26" s="42"/>
      <c r="J26" s="42"/>
      <c r="K26" s="42"/>
      <c r="L26" s="42"/>
      <c r="M26" s="42"/>
      <c r="N26" s="42"/>
      <c r="O26" s="42"/>
      <c r="P26" s="42"/>
      <c r="Q26" s="42"/>
      <c r="R26" s="42"/>
    </row>
    <row r="27" spans="1:18" ht="22.5" customHeight="1" x14ac:dyDescent="0.25">
      <c r="A27" s="59">
        <v>19</v>
      </c>
      <c r="B27" s="60" t="s">
        <v>46</v>
      </c>
      <c r="C27" s="62"/>
      <c r="D27" s="61">
        <v>0</v>
      </c>
      <c r="E27" s="75">
        <v>0</v>
      </c>
      <c r="F27" s="64">
        <v>0</v>
      </c>
      <c r="H27" s="42"/>
      <c r="I27" s="42"/>
      <c r="J27" s="42"/>
      <c r="K27" s="42"/>
      <c r="L27" s="42"/>
      <c r="M27" s="42"/>
      <c r="N27" s="42"/>
      <c r="O27" s="42"/>
      <c r="P27" s="42"/>
      <c r="Q27" s="42"/>
      <c r="R27" s="42"/>
    </row>
    <row r="28" spans="1:18" ht="22.5" customHeight="1" x14ac:dyDescent="0.25">
      <c r="A28" s="59">
        <v>20</v>
      </c>
      <c r="B28" s="60" t="s">
        <v>47</v>
      </c>
      <c r="C28" s="62">
        <f>Sheet1!T58</f>
        <v>0</v>
      </c>
      <c r="D28" s="61">
        <f>Sheet1!R58</f>
        <v>0</v>
      </c>
      <c r="E28" s="75">
        <f>Sheet1!S58</f>
        <v>0</v>
      </c>
      <c r="F28" s="64" t="e">
        <f>E28/D28</f>
        <v>#DIV/0!</v>
      </c>
      <c r="H28" s="42"/>
      <c r="I28" s="42"/>
      <c r="J28" s="42"/>
      <c r="K28" s="42"/>
      <c r="L28" s="42"/>
      <c r="M28" s="42"/>
      <c r="N28" s="42"/>
      <c r="O28" s="42"/>
      <c r="P28" s="42"/>
      <c r="Q28" s="42"/>
      <c r="R28" s="42"/>
    </row>
    <row r="29" spans="1:18" ht="26.25" customHeight="1" x14ac:dyDescent="0.25">
      <c r="A29" s="59">
        <v>21</v>
      </c>
      <c r="B29" s="71" t="s">
        <v>30</v>
      </c>
      <c r="C29" s="76">
        <f>SUM(C27:C28)</f>
        <v>0</v>
      </c>
      <c r="D29" s="68">
        <f>SUM(D27:D28)</f>
        <v>0</v>
      </c>
      <c r="E29" s="68">
        <f>SUM(E27:E28)</f>
        <v>0</v>
      </c>
      <c r="F29" s="64" t="e">
        <f>SUM(F27:F28)</f>
        <v>#DIV/0!</v>
      </c>
      <c r="H29" s="42"/>
      <c r="I29" s="42"/>
      <c r="J29" s="42"/>
      <c r="K29" s="42"/>
      <c r="L29" s="42"/>
      <c r="M29" s="42"/>
      <c r="N29" s="42"/>
      <c r="O29" s="42"/>
      <c r="P29" s="42"/>
      <c r="Q29" s="42"/>
      <c r="R29" s="42"/>
    </row>
    <row r="30" spans="1:18" ht="15.75" x14ac:dyDescent="0.25">
      <c r="B30" s="77"/>
      <c r="C30" s="77"/>
      <c r="D30" s="77"/>
      <c r="E30" s="77"/>
      <c r="F30" s="77"/>
      <c r="G30" s="77"/>
      <c r="H30" s="47"/>
      <c r="I30" s="47"/>
      <c r="J30" s="47"/>
      <c r="K30" s="42"/>
      <c r="L30" s="47"/>
      <c r="M30" s="47"/>
      <c r="N30" s="47"/>
      <c r="O30" s="47"/>
      <c r="P30" s="47"/>
      <c r="Q30" s="47"/>
      <c r="R30" s="47"/>
    </row>
    <row r="31" spans="1:18" ht="15.75" x14ac:dyDescent="0.25">
      <c r="B31" s="47"/>
      <c r="C31" s="47"/>
      <c r="D31" s="47"/>
      <c r="E31" s="47"/>
      <c r="F31" s="47"/>
      <c r="G31" s="47"/>
      <c r="H31" s="47"/>
      <c r="I31" s="47"/>
      <c r="J31" s="47"/>
      <c r="K31" s="42"/>
      <c r="L31" s="47"/>
      <c r="M31" s="47"/>
      <c r="N31" s="47"/>
      <c r="O31" s="47"/>
      <c r="P31" s="47"/>
      <c r="Q31" s="47"/>
      <c r="R31" s="47"/>
    </row>
    <row r="32" spans="1:18" ht="15.75" x14ac:dyDescent="0.25">
      <c r="B32" s="47"/>
      <c r="C32" s="47"/>
      <c r="D32" s="47"/>
      <c r="E32" s="47"/>
      <c r="F32" s="47"/>
      <c r="G32" s="47"/>
      <c r="H32" s="47"/>
      <c r="I32" s="47"/>
      <c r="J32" s="47"/>
      <c r="K32" s="42"/>
      <c r="L32" s="47"/>
      <c r="M32" s="47"/>
      <c r="N32" s="47"/>
      <c r="O32" s="47"/>
      <c r="P32" s="47"/>
      <c r="Q32" s="47"/>
      <c r="R32" s="47"/>
    </row>
    <row r="33" spans="2:18" ht="15.75" x14ac:dyDescent="0.25">
      <c r="B33" s="47"/>
      <c r="C33" s="47"/>
      <c r="D33" s="47"/>
      <c r="E33" s="47"/>
      <c r="F33" s="47"/>
      <c r="G33" s="47"/>
      <c r="H33" s="47"/>
      <c r="I33" s="47"/>
      <c r="J33" s="47"/>
      <c r="K33" s="42"/>
      <c r="L33" s="47"/>
      <c r="M33" s="47"/>
      <c r="N33" s="47"/>
      <c r="O33" s="47"/>
      <c r="P33" s="47"/>
      <c r="Q33" s="47"/>
      <c r="R33" s="47"/>
    </row>
    <row r="34" spans="2:18" ht="15.75" x14ac:dyDescent="0.25">
      <c r="B34" s="47"/>
      <c r="C34" s="47"/>
      <c r="D34" s="47"/>
      <c r="E34" s="47"/>
      <c r="F34" s="47"/>
      <c r="G34" s="47"/>
      <c r="H34" s="47"/>
      <c r="I34" s="47"/>
      <c r="J34" s="47"/>
      <c r="K34" s="42"/>
      <c r="L34" s="47"/>
      <c r="M34" s="47"/>
      <c r="N34" s="47"/>
      <c r="O34" s="47"/>
      <c r="P34" s="47"/>
      <c r="Q34" s="47"/>
      <c r="R34" s="47"/>
    </row>
    <row r="35" spans="2:18" ht="15.75" x14ac:dyDescent="0.25">
      <c r="B35" s="47"/>
      <c r="C35" s="47"/>
      <c r="D35" s="47"/>
      <c r="E35" s="47"/>
      <c r="F35" s="47"/>
      <c r="G35" s="47"/>
      <c r="H35" s="47"/>
      <c r="I35" s="47"/>
      <c r="J35" s="47"/>
      <c r="K35" s="42"/>
      <c r="L35" s="47"/>
      <c r="M35" s="47"/>
      <c r="N35" s="47"/>
      <c r="O35" s="47"/>
      <c r="P35" s="47"/>
      <c r="Q35" s="47"/>
      <c r="R35" s="47"/>
    </row>
    <row r="36" spans="2:18" ht="15.75" x14ac:dyDescent="0.25">
      <c r="B36" s="47"/>
      <c r="C36" s="47"/>
      <c r="D36" s="47"/>
      <c r="E36" s="47"/>
      <c r="F36" s="47"/>
      <c r="G36" s="47"/>
      <c r="H36" s="47"/>
      <c r="I36" s="47"/>
      <c r="J36" s="47"/>
      <c r="K36" s="42"/>
      <c r="L36" s="47"/>
      <c r="M36" s="47"/>
      <c r="N36" s="47"/>
      <c r="O36" s="47"/>
      <c r="P36" s="47"/>
      <c r="Q36" s="47"/>
      <c r="R36" s="47"/>
    </row>
    <row r="37" spans="2:18" ht="15.75" x14ac:dyDescent="0.25">
      <c r="K37" s="42"/>
    </row>
    <row r="38" spans="2:18" ht="15.75" x14ac:dyDescent="0.25">
      <c r="K38" s="42"/>
    </row>
    <row r="39" spans="2:18" ht="15.75" x14ac:dyDescent="0.25">
      <c r="K39" s="42"/>
    </row>
    <row r="40" spans="2:18" ht="15.75" x14ac:dyDescent="0.25">
      <c r="K40" s="42"/>
    </row>
    <row r="41" spans="2:18" ht="15.75" x14ac:dyDescent="0.25">
      <c r="K41" s="42"/>
    </row>
    <row r="42" spans="2:18" ht="15.75" x14ac:dyDescent="0.25">
      <c r="K42" s="42"/>
    </row>
    <row r="43" spans="2:18" ht="15.75" x14ac:dyDescent="0.25">
      <c r="K43" s="42"/>
    </row>
    <row r="44" spans="2:18" ht="15.75" x14ac:dyDescent="0.25">
      <c r="K44" s="42"/>
    </row>
    <row r="45" spans="2:18" ht="15.75" x14ac:dyDescent="0.25">
      <c r="K45" s="42"/>
    </row>
    <row r="46" spans="2:18" ht="15.75" x14ac:dyDescent="0.25">
      <c r="K46" s="42"/>
    </row>
  </sheetData>
  <sheetProtection algorithmName="SHA-512" hashValue="aIYM94PQJquAJiImy+iwj+xqTA5PK15Y/5UKpbK4jALMdK+hMLVJkTlxxR4ECqbhNFSFNoi8nhHwvlyzJ7Yisw==" saltValue="Pel2QmdtwQ6TR3OGddLpbg==" spinCount="100000" sheet="1" objects="1" scenarios="1"/>
  <mergeCells count="7">
    <mergeCell ref="A9:A11"/>
    <mergeCell ref="B20:H20"/>
    <mergeCell ref="B9:B11"/>
    <mergeCell ref="B2:K2"/>
    <mergeCell ref="C9:H9"/>
    <mergeCell ref="C10:E10"/>
    <mergeCell ref="F10:H1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Boxes'!#REF!</xm:f>
          </x14:formula1>
          <xm:sqref>M3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T71"/>
  <sheetViews>
    <sheetView zoomScaleNormal="100" workbookViewId="0">
      <selection activeCell="D11" sqref="D11"/>
    </sheetView>
  </sheetViews>
  <sheetFormatPr defaultColWidth="9.140625" defaultRowHeight="15" x14ac:dyDescent="0.25"/>
  <cols>
    <col min="1" max="3" width="9.140625" style="11"/>
    <col min="4" max="4" width="13.5703125" style="11" customWidth="1"/>
    <col min="5" max="5" width="6.7109375" style="11" customWidth="1"/>
    <col min="6" max="16384" width="9.140625" style="11"/>
  </cols>
  <sheetData>
    <row r="5" spans="1:18" ht="15.75" thickBot="1" x14ac:dyDescent="0.3">
      <c r="A5" s="141" t="s">
        <v>63</v>
      </c>
      <c r="B5" s="141"/>
      <c r="C5" s="141"/>
      <c r="D5" s="141"/>
      <c r="E5" s="141"/>
      <c r="F5" s="47"/>
    </row>
    <row r="6" spans="1:18" x14ac:dyDescent="0.25">
      <c r="A6" s="48"/>
    </row>
    <row r="7" spans="1:18" x14ac:dyDescent="0.25">
      <c r="A7" s="49" t="s">
        <v>62</v>
      </c>
    </row>
    <row r="9" spans="1:18" ht="23.25" customHeight="1" x14ac:dyDescent="0.25">
      <c r="A9" s="144" t="s">
        <v>186</v>
      </c>
      <c r="B9" s="145"/>
      <c r="C9" s="145"/>
      <c r="D9" s="145"/>
      <c r="E9" s="145"/>
      <c r="F9" s="145"/>
      <c r="G9" s="145"/>
      <c r="H9" s="145"/>
      <c r="I9" s="145"/>
      <c r="J9" s="146"/>
    </row>
    <row r="10" spans="1:18" ht="15.75" thickBot="1" x14ac:dyDescent="0.3"/>
    <row r="11" spans="1:18" ht="26.25" customHeight="1" thickBot="1" x14ac:dyDescent="0.3">
      <c r="A11" s="149" t="s">
        <v>201</v>
      </c>
      <c r="B11" s="150"/>
      <c r="C11" s="151"/>
    </row>
    <row r="12" spans="1:18" ht="51" customHeight="1" x14ac:dyDescent="0.25">
      <c r="A12" s="148" t="s">
        <v>202</v>
      </c>
      <c r="B12" s="148"/>
      <c r="C12" s="148"/>
      <c r="D12" s="148"/>
      <c r="E12" s="148"/>
      <c r="F12" s="148"/>
      <c r="G12" s="148"/>
      <c r="H12" s="148"/>
      <c r="I12" s="148"/>
      <c r="J12" s="148"/>
      <c r="K12" s="148"/>
      <c r="L12" s="148"/>
      <c r="M12" s="148"/>
      <c r="N12" s="148"/>
      <c r="O12" s="148"/>
      <c r="P12" s="148"/>
      <c r="Q12" s="148"/>
      <c r="R12" s="148"/>
    </row>
    <row r="15" spans="1:18" x14ac:dyDescent="0.25">
      <c r="A15" s="142" t="s">
        <v>184</v>
      </c>
      <c r="B15" s="142"/>
      <c r="C15" s="142"/>
      <c r="G15" s="50"/>
    </row>
    <row r="16" spans="1:18" ht="87" customHeight="1" x14ac:dyDescent="0.25">
      <c r="A16" s="147" t="s">
        <v>204</v>
      </c>
      <c r="B16" s="147"/>
      <c r="C16" s="147"/>
      <c r="D16" s="147"/>
      <c r="E16" s="147"/>
      <c r="F16" s="147"/>
      <c r="G16" s="147"/>
      <c r="H16" s="147"/>
      <c r="I16" s="147"/>
      <c r="J16" s="147"/>
    </row>
    <row r="18" spans="1:17" x14ac:dyDescent="0.25">
      <c r="A18" s="142" t="s">
        <v>187</v>
      </c>
      <c r="B18" s="142"/>
      <c r="C18" s="142"/>
    </row>
    <row r="19" spans="1:17" ht="52.5" customHeight="1" x14ac:dyDescent="0.25">
      <c r="A19" s="147" t="s">
        <v>188</v>
      </c>
      <c r="B19" s="147"/>
      <c r="C19" s="147"/>
      <c r="D19" s="147"/>
      <c r="E19" s="147"/>
      <c r="F19" s="147"/>
      <c r="G19" s="147"/>
      <c r="H19" s="147"/>
      <c r="I19" s="147"/>
      <c r="J19" s="147"/>
      <c r="K19" s="147"/>
      <c r="L19" s="147"/>
    </row>
    <row r="22" spans="1:17" x14ac:dyDescent="0.25">
      <c r="A22" s="142" t="s">
        <v>2</v>
      </c>
      <c r="B22" s="142"/>
      <c r="C22" s="142"/>
      <c r="D22" s="142"/>
      <c r="E22" s="142"/>
      <c r="F22" s="142"/>
      <c r="G22" s="142"/>
      <c r="H22" s="142"/>
    </row>
    <row r="23" spans="1:17" x14ac:dyDescent="0.25">
      <c r="A23" s="143" t="s">
        <v>189</v>
      </c>
      <c r="B23" s="143"/>
      <c r="C23" s="143"/>
      <c r="D23" s="143"/>
      <c r="E23" s="143"/>
      <c r="F23" s="143"/>
      <c r="G23" s="143"/>
      <c r="H23" s="143"/>
      <c r="I23" s="143"/>
      <c r="J23" s="143"/>
      <c r="K23" s="143"/>
      <c r="L23" s="143"/>
      <c r="M23" s="143"/>
      <c r="N23" s="143"/>
      <c r="O23" s="143"/>
      <c r="P23" s="143"/>
      <c r="Q23" s="143"/>
    </row>
    <row r="24" spans="1:17" x14ac:dyDescent="0.25">
      <c r="A24" s="143"/>
      <c r="B24" s="143"/>
      <c r="C24" s="143"/>
      <c r="D24" s="143"/>
      <c r="E24" s="143"/>
      <c r="F24" s="143"/>
      <c r="G24" s="143"/>
      <c r="H24" s="143"/>
      <c r="I24" s="143"/>
      <c r="J24" s="143"/>
      <c r="K24" s="143"/>
      <c r="L24" s="143"/>
      <c r="M24" s="143"/>
      <c r="N24" s="143"/>
      <c r="O24" s="143"/>
      <c r="P24" s="143"/>
      <c r="Q24" s="143"/>
    </row>
    <row r="25" spans="1:17" x14ac:dyDescent="0.25">
      <c r="A25" s="143"/>
      <c r="B25" s="143"/>
      <c r="C25" s="143"/>
      <c r="D25" s="143"/>
      <c r="E25" s="143"/>
      <c r="F25" s="143"/>
      <c r="G25" s="143"/>
      <c r="H25" s="143"/>
      <c r="I25" s="143"/>
      <c r="J25" s="143"/>
      <c r="K25" s="143"/>
      <c r="L25" s="143"/>
      <c r="M25" s="143"/>
      <c r="N25" s="143"/>
      <c r="O25" s="143"/>
      <c r="P25" s="143"/>
      <c r="Q25" s="143"/>
    </row>
    <row r="26" spans="1:17" x14ac:dyDescent="0.25">
      <c r="A26" s="143"/>
      <c r="B26" s="143"/>
      <c r="C26" s="143"/>
      <c r="D26" s="143"/>
      <c r="E26" s="143"/>
      <c r="F26" s="143"/>
      <c r="G26" s="143"/>
      <c r="H26" s="143"/>
      <c r="I26" s="143"/>
      <c r="J26" s="143"/>
      <c r="K26" s="143"/>
      <c r="L26" s="143"/>
      <c r="M26" s="143"/>
      <c r="N26" s="143"/>
      <c r="O26" s="143"/>
      <c r="P26" s="143"/>
      <c r="Q26" s="143"/>
    </row>
    <row r="27" spans="1:17" x14ac:dyDescent="0.25">
      <c r="A27" s="48"/>
    </row>
    <row r="29" spans="1:17" x14ac:dyDescent="0.25">
      <c r="A29" s="165" t="s">
        <v>59</v>
      </c>
      <c r="B29" s="166"/>
      <c r="C29" s="167"/>
    </row>
    <row r="30" spans="1:17" x14ac:dyDescent="0.25">
      <c r="A30" s="143" t="s">
        <v>61</v>
      </c>
      <c r="B30" s="143"/>
      <c r="C30" s="143"/>
      <c r="D30" s="143"/>
      <c r="E30" s="143"/>
      <c r="F30" s="143"/>
      <c r="G30" s="143"/>
      <c r="H30" s="143"/>
      <c r="I30" s="143"/>
      <c r="J30" s="143"/>
      <c r="K30" s="143"/>
      <c r="L30" s="143"/>
      <c r="M30" s="143"/>
      <c r="N30" s="143"/>
      <c r="O30" s="143"/>
      <c r="P30" s="143"/>
      <c r="Q30" s="143"/>
    </row>
    <row r="31" spans="1:17" x14ac:dyDescent="0.25">
      <c r="A31" s="143"/>
      <c r="B31" s="143"/>
      <c r="C31" s="143"/>
      <c r="D31" s="143"/>
      <c r="E31" s="143"/>
      <c r="F31" s="143"/>
      <c r="G31" s="143"/>
      <c r="H31" s="143"/>
      <c r="I31" s="143"/>
      <c r="J31" s="143"/>
      <c r="K31" s="143"/>
      <c r="L31" s="143"/>
      <c r="M31" s="143"/>
      <c r="N31" s="143"/>
      <c r="O31" s="143"/>
      <c r="P31" s="143"/>
      <c r="Q31" s="143"/>
    </row>
    <row r="32" spans="1:17" x14ac:dyDescent="0.25">
      <c r="A32" s="143"/>
      <c r="B32" s="143"/>
      <c r="C32" s="143"/>
      <c r="D32" s="143"/>
      <c r="E32" s="143"/>
      <c r="F32" s="143"/>
      <c r="G32" s="143"/>
      <c r="H32" s="143"/>
      <c r="I32" s="143"/>
      <c r="J32" s="143"/>
      <c r="K32" s="143"/>
      <c r="L32" s="143"/>
      <c r="M32" s="143"/>
      <c r="N32" s="143"/>
      <c r="O32" s="143"/>
      <c r="P32" s="143"/>
      <c r="Q32" s="143"/>
    </row>
    <row r="33" spans="1:19" ht="29.25" customHeight="1" x14ac:dyDescent="0.25">
      <c r="A33" s="143"/>
      <c r="B33" s="143"/>
      <c r="C33" s="143"/>
      <c r="D33" s="143"/>
      <c r="E33" s="143"/>
      <c r="F33" s="143"/>
      <c r="G33" s="143"/>
      <c r="H33" s="143"/>
      <c r="I33" s="143"/>
      <c r="J33" s="143"/>
      <c r="K33" s="143"/>
      <c r="L33" s="143"/>
      <c r="M33" s="143"/>
      <c r="N33" s="143"/>
      <c r="O33" s="143"/>
      <c r="P33" s="143"/>
      <c r="Q33" s="143"/>
    </row>
    <row r="35" spans="1:19" x14ac:dyDescent="0.25">
      <c r="A35" s="51" t="s">
        <v>4</v>
      </c>
    </row>
    <row r="36" spans="1:19" x14ac:dyDescent="0.25">
      <c r="A36" s="52" t="s">
        <v>190</v>
      </c>
    </row>
    <row r="38" spans="1:19" x14ac:dyDescent="0.25">
      <c r="A38" s="51" t="s">
        <v>5</v>
      </c>
    </row>
    <row r="39" spans="1:19" x14ac:dyDescent="0.25">
      <c r="A39" s="52" t="s">
        <v>191</v>
      </c>
    </row>
    <row r="40" spans="1:19" x14ac:dyDescent="0.25">
      <c r="A40" s="52"/>
    </row>
    <row r="41" spans="1:19" x14ac:dyDescent="0.25">
      <c r="A41" s="165" t="s">
        <v>58</v>
      </c>
      <c r="B41" s="166"/>
      <c r="C41" s="167"/>
    </row>
    <row r="42" spans="1:19" x14ac:dyDescent="0.25">
      <c r="A42" s="52" t="s">
        <v>57</v>
      </c>
    </row>
    <row r="43" spans="1:19" x14ac:dyDescent="0.25">
      <c r="A43" s="52"/>
    </row>
    <row r="44" spans="1:19" x14ac:dyDescent="0.25">
      <c r="A44" s="53" t="s">
        <v>56</v>
      </c>
    </row>
    <row r="45" spans="1:19" ht="50.25" customHeight="1" x14ac:dyDescent="0.25">
      <c r="A45" s="152" t="s">
        <v>192</v>
      </c>
      <c r="B45" s="152"/>
      <c r="C45" s="152"/>
      <c r="D45" s="152"/>
      <c r="E45" s="152"/>
      <c r="F45" s="152"/>
      <c r="G45" s="152"/>
      <c r="H45" s="152"/>
      <c r="I45" s="152"/>
      <c r="J45" s="152"/>
      <c r="K45" s="152"/>
      <c r="L45" s="152"/>
      <c r="M45" s="152"/>
      <c r="N45" s="152"/>
      <c r="O45" s="152"/>
      <c r="P45" s="152"/>
      <c r="Q45" s="152"/>
      <c r="R45" s="152"/>
      <c r="S45" s="152"/>
    </row>
    <row r="46" spans="1:19" x14ac:dyDescent="0.25">
      <c r="A46" s="54"/>
    </row>
    <row r="47" spans="1:19" x14ac:dyDescent="0.25">
      <c r="A47" s="48" t="s">
        <v>55</v>
      </c>
    </row>
    <row r="48" spans="1:19" ht="46.5" customHeight="1" x14ac:dyDescent="0.25">
      <c r="A48" s="152" t="s">
        <v>193</v>
      </c>
      <c r="B48" s="152"/>
      <c r="C48" s="152"/>
      <c r="D48" s="152"/>
      <c r="E48" s="152"/>
      <c r="F48" s="152"/>
      <c r="G48" s="152"/>
      <c r="H48" s="152"/>
      <c r="I48" s="152"/>
      <c r="J48" s="152"/>
      <c r="K48" s="152"/>
      <c r="L48" s="152"/>
      <c r="M48" s="152"/>
      <c r="N48" s="152"/>
      <c r="O48" s="152"/>
      <c r="P48" s="152"/>
      <c r="Q48" s="152"/>
      <c r="R48" s="152"/>
      <c r="S48" s="152"/>
    </row>
    <row r="49" spans="1:20" x14ac:dyDescent="0.25">
      <c r="A49" s="54"/>
    </row>
    <row r="50" spans="1:20" x14ac:dyDescent="0.25">
      <c r="A50" s="48" t="s">
        <v>17</v>
      </c>
    </row>
    <row r="51" spans="1:20" ht="33" customHeight="1" x14ac:dyDescent="0.25">
      <c r="A51" s="152" t="s">
        <v>194</v>
      </c>
      <c r="B51" s="152"/>
      <c r="C51" s="152"/>
      <c r="D51" s="152"/>
      <c r="E51" s="152"/>
      <c r="F51" s="152"/>
      <c r="G51" s="152"/>
      <c r="H51" s="152"/>
      <c r="I51" s="152"/>
      <c r="J51" s="152"/>
      <c r="K51" s="152"/>
      <c r="L51" s="152"/>
      <c r="M51" s="152"/>
      <c r="N51" s="152"/>
      <c r="O51" s="152"/>
      <c r="P51" s="152"/>
      <c r="Q51" s="152"/>
      <c r="R51" s="152"/>
      <c r="S51" s="152"/>
    </row>
    <row r="52" spans="1:20" ht="18" customHeight="1" x14ac:dyDescent="0.25">
      <c r="A52" s="55"/>
      <c r="B52" s="55"/>
      <c r="C52" s="55"/>
      <c r="D52" s="55"/>
      <c r="E52" s="55"/>
      <c r="F52" s="55"/>
      <c r="G52" s="55"/>
      <c r="H52" s="55"/>
      <c r="I52" s="55"/>
      <c r="J52" s="55"/>
      <c r="K52" s="55"/>
      <c r="L52" s="55"/>
      <c r="M52" s="55"/>
      <c r="N52" s="55"/>
      <c r="O52" s="55"/>
      <c r="P52" s="55"/>
      <c r="Q52" s="55"/>
      <c r="R52" s="55"/>
      <c r="S52" s="55"/>
    </row>
    <row r="53" spans="1:20" x14ac:dyDescent="0.25">
      <c r="A53" s="142" t="s">
        <v>7</v>
      </c>
      <c r="B53" s="142"/>
      <c r="C53" s="142"/>
    </row>
    <row r="54" spans="1:20" x14ac:dyDescent="0.25">
      <c r="A54" s="11" t="s">
        <v>196</v>
      </c>
    </row>
    <row r="55" spans="1:20" x14ac:dyDescent="0.25">
      <c r="A55" s="48" t="s">
        <v>60</v>
      </c>
    </row>
    <row r="56" spans="1:20" ht="15.75" thickBot="1" x14ac:dyDescent="0.3">
      <c r="A56" s="97"/>
      <c r="B56" s="98"/>
      <c r="C56" s="98"/>
      <c r="D56" s="98"/>
      <c r="E56" s="98"/>
      <c r="F56" s="98"/>
      <c r="G56" s="98"/>
      <c r="H56" s="98"/>
      <c r="I56" s="98"/>
      <c r="J56" s="98"/>
      <c r="K56" s="98"/>
      <c r="L56" s="98"/>
      <c r="M56" s="98"/>
      <c r="N56" s="98"/>
      <c r="O56" s="98"/>
      <c r="P56" s="98"/>
      <c r="Q56" s="98"/>
      <c r="R56" s="98"/>
      <c r="S56" s="98"/>
      <c r="T56" s="98"/>
    </row>
    <row r="57" spans="1:20" x14ac:dyDescent="0.25">
      <c r="A57" s="48"/>
    </row>
    <row r="58" spans="1:20" ht="46.5" customHeight="1" x14ac:dyDescent="0.25">
      <c r="A58" s="140" t="s">
        <v>205</v>
      </c>
      <c r="B58" s="140"/>
      <c r="C58" s="140"/>
      <c r="D58" s="140"/>
      <c r="E58" s="140"/>
      <c r="F58" s="140"/>
      <c r="G58" s="140"/>
      <c r="H58" s="140"/>
      <c r="I58" s="140"/>
      <c r="J58" s="140"/>
      <c r="K58" s="140"/>
      <c r="L58" s="140"/>
      <c r="M58" s="140"/>
      <c r="N58" s="140"/>
      <c r="O58" s="140"/>
      <c r="P58" s="140"/>
      <c r="Q58" s="140"/>
      <c r="R58" s="140"/>
      <c r="S58" s="140"/>
      <c r="T58" s="140"/>
    </row>
    <row r="59" spans="1:20" x14ac:dyDescent="0.25">
      <c r="A59" s="48"/>
    </row>
    <row r="60" spans="1:20" ht="18" customHeight="1" x14ac:dyDescent="0.25">
      <c r="A60" s="55"/>
      <c r="B60" s="55"/>
      <c r="C60" s="55"/>
      <c r="D60" s="55"/>
      <c r="E60" s="55"/>
      <c r="F60" s="55"/>
      <c r="G60" s="55"/>
      <c r="H60" s="55"/>
      <c r="I60" s="55"/>
      <c r="J60" s="55"/>
      <c r="K60" s="55"/>
      <c r="L60" s="55"/>
      <c r="M60" s="55"/>
      <c r="N60" s="55"/>
      <c r="O60" s="55"/>
      <c r="P60" s="55"/>
      <c r="Q60" s="55"/>
      <c r="R60" s="55"/>
      <c r="S60" s="55"/>
    </row>
    <row r="61" spans="1:20" ht="15" customHeight="1" x14ac:dyDescent="0.25">
      <c r="A61" s="153" t="s">
        <v>8</v>
      </c>
      <c r="B61" s="154"/>
      <c r="C61" s="154"/>
      <c r="D61" s="154"/>
      <c r="E61" s="155"/>
      <c r="F61" s="100"/>
      <c r="G61" s="100"/>
      <c r="H61" s="100"/>
      <c r="I61" s="100"/>
      <c r="J61" s="100"/>
      <c r="K61" s="100"/>
      <c r="L61" s="100"/>
      <c r="M61" s="100"/>
      <c r="N61" s="100"/>
      <c r="O61" s="100"/>
      <c r="P61" s="100"/>
      <c r="Q61" s="100"/>
      <c r="R61" s="100"/>
      <c r="S61" s="100"/>
      <c r="T61" s="100"/>
    </row>
    <row r="62" spans="1:20" ht="91.5" customHeight="1" x14ac:dyDescent="0.25">
      <c r="A62" s="156" t="s">
        <v>195</v>
      </c>
      <c r="B62" s="156"/>
      <c r="C62" s="156"/>
      <c r="D62" s="156"/>
      <c r="E62" s="156"/>
      <c r="F62" s="156"/>
      <c r="G62" s="156"/>
      <c r="H62" s="156"/>
      <c r="I62" s="156"/>
      <c r="J62" s="156"/>
      <c r="K62" s="156"/>
      <c r="L62" s="156"/>
      <c r="M62" s="156"/>
      <c r="N62" s="156"/>
      <c r="O62" s="156"/>
      <c r="P62" s="156"/>
      <c r="Q62" s="156"/>
      <c r="R62" s="156"/>
      <c r="S62" s="156"/>
      <c r="T62" s="156"/>
    </row>
    <row r="64" spans="1:20" ht="15" customHeight="1" x14ac:dyDescent="0.25">
      <c r="A64" s="157" t="s">
        <v>10</v>
      </c>
      <c r="B64" s="158"/>
      <c r="C64" s="158"/>
      <c r="D64" s="158"/>
      <c r="E64" s="159"/>
      <c r="F64" s="99"/>
      <c r="G64" s="99"/>
      <c r="H64" s="99"/>
      <c r="I64" s="99"/>
      <c r="J64" s="99"/>
      <c r="K64" s="99"/>
      <c r="L64" s="99"/>
      <c r="M64" s="99"/>
      <c r="N64" s="99"/>
      <c r="O64" s="99"/>
      <c r="P64" s="99"/>
      <c r="Q64" s="99"/>
      <c r="R64" s="99"/>
      <c r="S64" s="99"/>
      <c r="T64" s="99"/>
    </row>
    <row r="65" spans="1:20" ht="90.75" customHeight="1" x14ac:dyDescent="0.25">
      <c r="A65" s="160" t="s">
        <v>198</v>
      </c>
      <c r="B65" s="160"/>
      <c r="C65" s="160"/>
      <c r="D65" s="160"/>
      <c r="E65" s="160"/>
      <c r="F65" s="160"/>
      <c r="G65" s="160"/>
      <c r="H65" s="160"/>
      <c r="I65" s="160"/>
      <c r="J65" s="160"/>
      <c r="K65" s="160"/>
      <c r="L65" s="160"/>
      <c r="M65" s="160"/>
      <c r="N65" s="160"/>
      <c r="O65" s="160"/>
      <c r="P65" s="160"/>
      <c r="Q65" s="160"/>
      <c r="R65" s="160"/>
      <c r="S65" s="160"/>
      <c r="T65" s="160"/>
    </row>
    <row r="66" spans="1:20" x14ac:dyDescent="0.25">
      <c r="A66" s="161" t="s">
        <v>199</v>
      </c>
      <c r="B66" s="162"/>
      <c r="C66" s="162"/>
      <c r="D66" s="162"/>
      <c r="E66" s="162"/>
      <c r="F66" s="162"/>
      <c r="G66" s="163"/>
      <c r="H66" s="101"/>
      <c r="I66" s="101"/>
      <c r="J66" s="101"/>
      <c r="K66" s="101"/>
      <c r="L66" s="101"/>
      <c r="M66" s="101"/>
      <c r="N66" s="101"/>
      <c r="O66" s="101"/>
      <c r="P66" s="101"/>
      <c r="Q66" s="101"/>
      <c r="R66" s="101"/>
      <c r="S66" s="101"/>
      <c r="T66" s="101"/>
    </row>
    <row r="67" spans="1:20" ht="107.25" customHeight="1" x14ac:dyDescent="0.25">
      <c r="A67" s="164" t="s">
        <v>200</v>
      </c>
      <c r="B67" s="164"/>
      <c r="C67" s="164"/>
      <c r="D67" s="164"/>
      <c r="E67" s="164"/>
      <c r="F67" s="164"/>
      <c r="G67" s="164"/>
      <c r="H67" s="164"/>
      <c r="I67" s="164"/>
      <c r="J67" s="164"/>
      <c r="K67" s="164"/>
      <c r="L67" s="164"/>
      <c r="M67" s="164"/>
      <c r="N67" s="164"/>
      <c r="O67" s="164"/>
      <c r="P67" s="164"/>
      <c r="Q67" s="164"/>
      <c r="R67" s="164"/>
      <c r="S67" s="164"/>
      <c r="T67" s="164"/>
    </row>
    <row r="68" spans="1:20" ht="15.75" thickBot="1" x14ac:dyDescent="0.3">
      <c r="A68" s="98"/>
      <c r="B68" s="98"/>
      <c r="C68" s="98"/>
      <c r="D68" s="98"/>
      <c r="E68" s="98"/>
      <c r="F68" s="98"/>
      <c r="G68" s="98"/>
      <c r="H68" s="98"/>
      <c r="I68" s="98"/>
      <c r="J68" s="98"/>
      <c r="K68" s="98"/>
      <c r="L68" s="98"/>
      <c r="M68" s="98"/>
      <c r="N68" s="98"/>
      <c r="O68" s="98"/>
      <c r="P68" s="98"/>
      <c r="Q68" s="98"/>
      <c r="R68" s="98"/>
      <c r="S68" s="98"/>
      <c r="T68" s="98"/>
    </row>
    <row r="70" spans="1:20" x14ac:dyDescent="0.25">
      <c r="A70" s="142" t="s">
        <v>12</v>
      </c>
      <c r="B70" s="142"/>
      <c r="C70" s="142"/>
    </row>
    <row r="71" spans="1:20" x14ac:dyDescent="0.25">
      <c r="A71" s="11" t="s">
        <v>54</v>
      </c>
    </row>
  </sheetData>
  <sheetProtection algorithmName="SHA-512" hashValue="AjCsoM5o04a+37pvH3fxblx2eD9HV/OkmUHOtvp/nscvlhNk0i4qLrg+GEn4dUE1CK3+/e488ZEcFYTJ8keA6A==" saltValue="nf48XPZomiQ2n+sbdUO7IA==" spinCount="100000" sheet="1" objects="1" scenarios="1"/>
  <mergeCells count="25">
    <mergeCell ref="A70:C70"/>
    <mergeCell ref="A12:R12"/>
    <mergeCell ref="A11:C11"/>
    <mergeCell ref="A48:S48"/>
    <mergeCell ref="A61:E61"/>
    <mergeCell ref="A62:T62"/>
    <mergeCell ref="A64:E64"/>
    <mergeCell ref="A65:T65"/>
    <mergeCell ref="A66:G66"/>
    <mergeCell ref="A67:T67"/>
    <mergeCell ref="A29:C29"/>
    <mergeCell ref="A30:Q33"/>
    <mergeCell ref="A53:C53"/>
    <mergeCell ref="A51:S51"/>
    <mergeCell ref="A41:C41"/>
    <mergeCell ref="A45:S45"/>
    <mergeCell ref="A58:T58"/>
    <mergeCell ref="A5:E5"/>
    <mergeCell ref="A22:H22"/>
    <mergeCell ref="A23:Q26"/>
    <mergeCell ref="A15:C15"/>
    <mergeCell ref="A9:J9"/>
    <mergeCell ref="A18:C18"/>
    <mergeCell ref="A16:J16"/>
    <mergeCell ref="A19:L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X98"/>
  <sheetViews>
    <sheetView topLeftCell="A67" workbookViewId="0">
      <selection activeCell="D85" sqref="D85"/>
    </sheetView>
  </sheetViews>
  <sheetFormatPr defaultColWidth="9.140625" defaultRowHeight="21" x14ac:dyDescent="0.35"/>
  <cols>
    <col min="1" max="3" width="9.140625" style="78"/>
    <col min="4" max="4" width="30.7109375" style="78" customWidth="1"/>
    <col min="5" max="16384" width="9.140625" style="78"/>
  </cols>
  <sheetData>
    <row r="2" spans="2:24" x14ac:dyDescent="0.35">
      <c r="T2" s="79" t="s">
        <v>128</v>
      </c>
    </row>
    <row r="3" spans="2:24" x14ac:dyDescent="0.35">
      <c r="B3" s="78" t="s">
        <v>23</v>
      </c>
      <c r="I3" s="78" t="s">
        <v>29</v>
      </c>
      <c r="K3" s="78" t="s">
        <v>165</v>
      </c>
      <c r="N3" s="78" t="s">
        <v>31</v>
      </c>
      <c r="T3" s="80">
        <v>1</v>
      </c>
      <c r="V3" s="78" t="s">
        <v>124</v>
      </c>
      <c r="X3" s="78" t="s">
        <v>127</v>
      </c>
    </row>
    <row r="4" spans="2:24" x14ac:dyDescent="0.35">
      <c r="B4" s="78" t="s">
        <v>126</v>
      </c>
      <c r="I4" s="78" t="s">
        <v>15</v>
      </c>
      <c r="K4" s="78" t="s">
        <v>166</v>
      </c>
      <c r="N4" s="78" t="s">
        <v>125</v>
      </c>
      <c r="T4" s="80">
        <v>1</v>
      </c>
      <c r="V4" s="78" t="s">
        <v>124</v>
      </c>
      <c r="X4" s="78" t="s">
        <v>123</v>
      </c>
    </row>
    <row r="5" spans="2:24" x14ac:dyDescent="0.35">
      <c r="B5" s="78" t="s">
        <v>122</v>
      </c>
      <c r="I5" s="78" t="s">
        <v>19</v>
      </c>
      <c r="N5" s="78" t="s">
        <v>32</v>
      </c>
      <c r="T5" s="80">
        <v>0.6</v>
      </c>
      <c r="V5" s="78" t="s">
        <v>121</v>
      </c>
      <c r="X5" s="78" t="s">
        <v>120</v>
      </c>
    </row>
    <row r="6" spans="2:24" x14ac:dyDescent="0.35">
      <c r="B6" s="78" t="s">
        <v>119</v>
      </c>
      <c r="K6" s="78" t="s">
        <v>55</v>
      </c>
      <c r="N6" s="78" t="s">
        <v>33</v>
      </c>
      <c r="T6" s="80"/>
      <c r="U6" s="81"/>
    </row>
    <row r="7" spans="2:24" x14ac:dyDescent="0.35">
      <c r="B7" s="78" t="s">
        <v>118</v>
      </c>
      <c r="K7" s="78" t="s">
        <v>17</v>
      </c>
      <c r="N7" s="78" t="s">
        <v>34</v>
      </c>
      <c r="R7" s="82" t="s">
        <v>18</v>
      </c>
      <c r="S7" s="82" t="s">
        <v>18</v>
      </c>
    </row>
    <row r="8" spans="2:24" x14ac:dyDescent="0.35">
      <c r="B8" s="78" t="s">
        <v>20</v>
      </c>
      <c r="K8" s="78" t="s">
        <v>22</v>
      </c>
      <c r="N8" s="78" t="s">
        <v>16</v>
      </c>
      <c r="R8" s="82" t="s">
        <v>21</v>
      </c>
      <c r="S8" s="82" t="s">
        <v>21</v>
      </c>
    </row>
    <row r="9" spans="2:24" x14ac:dyDescent="0.35">
      <c r="B9" s="78" t="s">
        <v>117</v>
      </c>
      <c r="N9" s="78" t="s">
        <v>19</v>
      </c>
      <c r="S9" s="83" t="s">
        <v>19</v>
      </c>
    </row>
    <row r="10" spans="2:24" x14ac:dyDescent="0.35">
      <c r="B10" s="78" t="s">
        <v>116</v>
      </c>
    </row>
    <row r="11" spans="2:24" x14ac:dyDescent="0.35">
      <c r="B11" s="78" t="s">
        <v>115</v>
      </c>
      <c r="R11" s="84" t="s">
        <v>129</v>
      </c>
    </row>
    <row r="12" spans="2:24" x14ac:dyDescent="0.35">
      <c r="B12" s="78" t="s">
        <v>114</v>
      </c>
      <c r="R12" s="78" t="s">
        <v>159</v>
      </c>
    </row>
    <row r="13" spans="2:24" x14ac:dyDescent="0.35">
      <c r="B13" s="78" t="s">
        <v>113</v>
      </c>
      <c r="R13" s="78" t="s">
        <v>147</v>
      </c>
    </row>
    <row r="14" spans="2:24" x14ac:dyDescent="0.35">
      <c r="B14" s="78" t="s">
        <v>112</v>
      </c>
      <c r="R14" s="78" t="s">
        <v>158</v>
      </c>
    </row>
    <row r="15" spans="2:24" x14ac:dyDescent="0.35">
      <c r="B15" s="78" t="s">
        <v>111</v>
      </c>
      <c r="R15" s="78" t="s">
        <v>197</v>
      </c>
    </row>
    <row r="16" spans="2:24" x14ac:dyDescent="0.35">
      <c r="B16" s="78" t="s">
        <v>110</v>
      </c>
    </row>
    <row r="17" spans="2:4" x14ac:dyDescent="0.35">
      <c r="B17" s="78" t="s">
        <v>109</v>
      </c>
    </row>
    <row r="18" spans="2:4" x14ac:dyDescent="0.35">
      <c r="B18" s="78" t="s">
        <v>108</v>
      </c>
    </row>
    <row r="19" spans="2:4" x14ac:dyDescent="0.35">
      <c r="B19" s="78" t="s">
        <v>107</v>
      </c>
    </row>
    <row r="20" spans="2:4" x14ac:dyDescent="0.35">
      <c r="B20" s="78" t="s">
        <v>106</v>
      </c>
    </row>
    <row r="21" spans="2:4" x14ac:dyDescent="0.35">
      <c r="B21" s="78" t="s">
        <v>105</v>
      </c>
    </row>
    <row r="22" spans="2:4" x14ac:dyDescent="0.35">
      <c r="B22" s="78" t="s">
        <v>104</v>
      </c>
    </row>
    <row r="23" spans="2:4" x14ac:dyDescent="0.35">
      <c r="B23" s="78" t="s">
        <v>103</v>
      </c>
    </row>
    <row r="24" spans="2:4" x14ac:dyDescent="0.35">
      <c r="B24" s="78" t="s">
        <v>14</v>
      </c>
    </row>
    <row r="25" spans="2:4" x14ac:dyDescent="0.35">
      <c r="B25" s="78" t="s">
        <v>102</v>
      </c>
    </row>
    <row r="26" spans="2:4" x14ac:dyDescent="0.35">
      <c r="B26" s="78" t="s">
        <v>101</v>
      </c>
    </row>
    <row r="27" spans="2:4" x14ac:dyDescent="0.35">
      <c r="B27" s="78" t="s">
        <v>100</v>
      </c>
    </row>
    <row r="29" spans="2:4" x14ac:dyDescent="0.35">
      <c r="B29" s="85" t="s">
        <v>206</v>
      </c>
      <c r="C29" s="85"/>
      <c r="D29" s="85"/>
    </row>
    <row r="30" spans="2:4" x14ac:dyDescent="0.35">
      <c r="B30" s="85" t="s">
        <v>207</v>
      </c>
      <c r="C30" s="85"/>
      <c r="D30" s="85"/>
    </row>
    <row r="31" spans="2:4" x14ac:dyDescent="0.35">
      <c r="B31" s="85" t="s">
        <v>208</v>
      </c>
      <c r="C31" s="85"/>
      <c r="D31" s="85"/>
    </row>
    <row r="32" spans="2:4" x14ac:dyDescent="0.35">
      <c r="B32" s="85" t="s">
        <v>209</v>
      </c>
      <c r="C32" s="85"/>
      <c r="D32" s="85"/>
    </row>
    <row r="33" spans="2:4" x14ac:dyDescent="0.35">
      <c r="B33" s="85" t="s">
        <v>210</v>
      </c>
      <c r="C33" s="85"/>
      <c r="D33" s="85"/>
    </row>
    <row r="34" spans="2:4" x14ac:dyDescent="0.35">
      <c r="B34" s="85" t="s">
        <v>211</v>
      </c>
      <c r="C34" s="85"/>
      <c r="D34" s="85"/>
    </row>
    <row r="37" spans="2:4" x14ac:dyDescent="0.35">
      <c r="B37" s="78" t="s">
        <v>99</v>
      </c>
    </row>
    <row r="38" spans="2:4" x14ac:dyDescent="0.35">
      <c r="B38" s="78" t="s">
        <v>98</v>
      </c>
    </row>
    <row r="39" spans="2:4" x14ac:dyDescent="0.35">
      <c r="B39" s="78" t="s">
        <v>97</v>
      </c>
    </row>
    <row r="40" spans="2:4" x14ac:dyDescent="0.35">
      <c r="B40" s="78" t="s">
        <v>96</v>
      </c>
    </row>
    <row r="41" spans="2:4" x14ac:dyDescent="0.35">
      <c r="B41" s="78" t="s">
        <v>95</v>
      </c>
    </row>
    <row r="42" spans="2:4" x14ac:dyDescent="0.35">
      <c r="B42" s="78" t="s">
        <v>94</v>
      </c>
    </row>
    <row r="43" spans="2:4" x14ac:dyDescent="0.35">
      <c r="B43" s="78" t="s">
        <v>93</v>
      </c>
    </row>
    <row r="44" spans="2:4" x14ac:dyDescent="0.35">
      <c r="B44" s="78" t="s">
        <v>92</v>
      </c>
    </row>
    <row r="45" spans="2:4" x14ac:dyDescent="0.35">
      <c r="B45" s="78" t="s">
        <v>91</v>
      </c>
    </row>
    <row r="46" spans="2:4" x14ac:dyDescent="0.35">
      <c r="B46" s="78" t="s">
        <v>90</v>
      </c>
    </row>
    <row r="47" spans="2:4" x14ac:dyDescent="0.35">
      <c r="B47" s="78" t="s">
        <v>89</v>
      </c>
    </row>
    <row r="48" spans="2:4" x14ac:dyDescent="0.35">
      <c r="B48" s="78" t="s">
        <v>88</v>
      </c>
    </row>
    <row r="50" spans="2:2" x14ac:dyDescent="0.35">
      <c r="B50" s="78">
        <v>2019</v>
      </c>
    </row>
    <row r="51" spans="2:2" x14ac:dyDescent="0.35">
      <c r="B51" s="78">
        <v>2020</v>
      </c>
    </row>
    <row r="52" spans="2:2" x14ac:dyDescent="0.35">
      <c r="B52" s="78">
        <v>2021</v>
      </c>
    </row>
    <row r="53" spans="2:2" x14ac:dyDescent="0.35">
      <c r="B53" s="78">
        <v>2022</v>
      </c>
    </row>
    <row r="54" spans="2:2" x14ac:dyDescent="0.35">
      <c r="B54" s="78">
        <v>2023</v>
      </c>
    </row>
    <row r="56" spans="2:2" x14ac:dyDescent="0.35">
      <c r="B56" s="78" t="s">
        <v>50</v>
      </c>
    </row>
    <row r="57" spans="2:2" x14ac:dyDescent="0.35">
      <c r="B57" s="78" t="s">
        <v>87</v>
      </c>
    </row>
    <row r="58" spans="2:2" ht="18.75" customHeight="1" x14ac:dyDescent="0.35">
      <c r="B58" s="78" t="s">
        <v>86</v>
      </c>
    </row>
    <row r="59" spans="2:2" ht="20.25" customHeight="1" x14ac:dyDescent="0.35">
      <c r="B59" s="78" t="s">
        <v>85</v>
      </c>
    </row>
    <row r="60" spans="2:2" x14ac:dyDescent="0.35">
      <c r="B60" s="78" t="s">
        <v>84</v>
      </c>
    </row>
    <row r="61" spans="2:2" x14ac:dyDescent="0.35">
      <c r="B61" s="78" t="s">
        <v>83</v>
      </c>
    </row>
    <row r="62" spans="2:2" x14ac:dyDescent="0.35">
      <c r="B62" s="78" t="s">
        <v>82</v>
      </c>
    </row>
    <row r="63" spans="2:2" x14ac:dyDescent="0.35">
      <c r="B63" s="78" t="s">
        <v>81</v>
      </c>
    </row>
    <row r="64" spans="2:2" x14ac:dyDescent="0.35">
      <c r="B64" s="78" t="s">
        <v>80</v>
      </c>
    </row>
    <row r="65" spans="2:2" x14ac:dyDescent="0.35">
      <c r="B65" s="78" t="s">
        <v>79</v>
      </c>
    </row>
    <row r="66" spans="2:2" x14ac:dyDescent="0.35">
      <c r="B66" s="78" t="s">
        <v>78</v>
      </c>
    </row>
    <row r="67" spans="2:2" x14ac:dyDescent="0.35">
      <c r="B67" s="78" t="s">
        <v>212</v>
      </c>
    </row>
    <row r="68" spans="2:2" x14ac:dyDescent="0.35">
      <c r="B68" s="78" t="s">
        <v>77</v>
      </c>
    </row>
    <row r="69" spans="2:2" x14ac:dyDescent="0.35">
      <c r="B69" s="78" t="s">
        <v>76</v>
      </c>
    </row>
    <row r="70" spans="2:2" x14ac:dyDescent="0.35">
      <c r="B70" s="78" t="s">
        <v>75</v>
      </c>
    </row>
    <row r="71" spans="2:2" x14ac:dyDescent="0.35">
      <c r="B71" s="78" t="s">
        <v>74</v>
      </c>
    </row>
    <row r="72" spans="2:2" x14ac:dyDescent="0.35">
      <c r="B72" s="78" t="s">
        <v>73</v>
      </c>
    </row>
    <row r="73" spans="2:2" x14ac:dyDescent="0.35">
      <c r="B73" s="78" t="s">
        <v>72</v>
      </c>
    </row>
    <row r="74" spans="2:2" x14ac:dyDescent="0.35">
      <c r="B74" s="78" t="s">
        <v>71</v>
      </c>
    </row>
    <row r="75" spans="2:2" x14ac:dyDescent="0.35">
      <c r="B75" s="78" t="s">
        <v>70</v>
      </c>
    </row>
    <row r="76" spans="2:2" x14ac:dyDescent="0.35">
      <c r="B76" s="78" t="s">
        <v>69</v>
      </c>
    </row>
    <row r="77" spans="2:2" x14ac:dyDescent="0.35">
      <c r="B77" s="78" t="s">
        <v>68</v>
      </c>
    </row>
    <row r="78" spans="2:2" x14ac:dyDescent="0.35">
      <c r="B78" s="78" t="s">
        <v>67</v>
      </c>
    </row>
    <row r="79" spans="2:2" x14ac:dyDescent="0.35">
      <c r="B79" s="78" t="s">
        <v>66</v>
      </c>
    </row>
    <row r="80" spans="2:2" x14ac:dyDescent="0.35">
      <c r="B80" s="78" t="s">
        <v>65</v>
      </c>
    </row>
    <row r="81" spans="2:2" x14ac:dyDescent="0.35">
      <c r="B81" s="78" t="s">
        <v>64</v>
      </c>
    </row>
    <row r="83" spans="2:2" x14ac:dyDescent="0.35">
      <c r="B83" s="78" t="s">
        <v>183</v>
      </c>
    </row>
    <row r="84" spans="2:2" x14ac:dyDescent="0.35">
      <c r="B84" s="78" t="s">
        <v>214</v>
      </c>
    </row>
    <row r="85" spans="2:2" x14ac:dyDescent="0.35">
      <c r="B85" s="86" t="s">
        <v>178</v>
      </c>
    </row>
    <row r="86" spans="2:2" x14ac:dyDescent="0.35">
      <c r="B86" s="86" t="s">
        <v>175</v>
      </c>
    </row>
    <row r="87" spans="2:2" x14ac:dyDescent="0.35">
      <c r="B87" s="86" t="s">
        <v>176</v>
      </c>
    </row>
    <row r="88" spans="2:2" x14ac:dyDescent="0.35">
      <c r="B88" s="86" t="s">
        <v>180</v>
      </c>
    </row>
    <row r="89" spans="2:2" x14ac:dyDescent="0.35">
      <c r="B89" s="86" t="s">
        <v>179</v>
      </c>
    </row>
    <row r="90" spans="2:2" x14ac:dyDescent="0.35">
      <c r="B90" s="86" t="s">
        <v>174</v>
      </c>
    </row>
    <row r="91" spans="2:2" x14ac:dyDescent="0.35">
      <c r="B91" s="86" t="s">
        <v>213</v>
      </c>
    </row>
    <row r="92" spans="2:2" x14ac:dyDescent="0.35">
      <c r="B92" s="86" t="s">
        <v>155</v>
      </c>
    </row>
    <row r="93" spans="2:2" x14ac:dyDescent="0.35">
      <c r="B93" s="86" t="s">
        <v>154</v>
      </c>
    </row>
    <row r="94" spans="2:2" x14ac:dyDescent="0.35">
      <c r="B94" s="86" t="s">
        <v>172</v>
      </c>
    </row>
    <row r="95" spans="2:2" x14ac:dyDescent="0.35">
      <c r="B95" s="86" t="s">
        <v>181</v>
      </c>
    </row>
    <row r="96" spans="2:2" x14ac:dyDescent="0.35">
      <c r="B96" s="86" t="s">
        <v>177</v>
      </c>
    </row>
    <row r="97" spans="2:2" x14ac:dyDescent="0.35">
      <c r="B97" s="86" t="s">
        <v>203</v>
      </c>
    </row>
    <row r="98" spans="2:2" x14ac:dyDescent="0.35">
      <c r="B98" s="86"/>
    </row>
  </sheetData>
  <sheetProtection algorithmName="SHA-512" hashValue="6w86e0Snp8bm3q1xMTbRWtH2gEXH4Fme2OHRNnkA1xO1QE2Rb8q/TEvcpq3jUlg5ea4MgyVhRxVAx2mZ5SvMlQ==" saltValue="6zm7WBFJ3Sai3Jd+BhgH2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topLeftCell="A4" workbookViewId="0">
      <selection activeCell="I28" sqref="I28"/>
    </sheetView>
  </sheetViews>
  <sheetFormatPr defaultColWidth="9.140625" defaultRowHeight="15" x14ac:dyDescent="0.25"/>
  <cols>
    <col min="1" max="16384" width="9.140625" style="11"/>
  </cols>
  <sheetData>
    <row r="1" spans="1:16" ht="15.75" x14ac:dyDescent="0.25">
      <c r="A1" s="86"/>
      <c r="B1" s="86"/>
      <c r="C1" s="86"/>
      <c r="D1" s="86"/>
      <c r="E1" s="86"/>
      <c r="F1" s="86"/>
      <c r="G1" s="86"/>
    </row>
    <row r="2" spans="1:16" ht="15.75" x14ac:dyDescent="0.25">
      <c r="A2" s="86" t="s">
        <v>7</v>
      </c>
      <c r="B2" s="86"/>
      <c r="C2" s="86"/>
      <c r="D2" s="86" t="s">
        <v>163</v>
      </c>
      <c r="E2" s="86" t="s">
        <v>164</v>
      </c>
      <c r="F2" s="86"/>
      <c r="G2" s="86"/>
    </row>
    <row r="3" spans="1:16" ht="15.75" x14ac:dyDescent="0.25">
      <c r="A3" s="86"/>
      <c r="B3" s="86"/>
      <c r="C3" s="86"/>
      <c r="D3" s="86"/>
      <c r="E3" s="86"/>
      <c r="F3" s="86"/>
      <c r="G3" s="86"/>
    </row>
    <row r="4" spans="1:16" ht="15.75" x14ac:dyDescent="0.25">
      <c r="A4" s="86" t="s">
        <v>162</v>
      </c>
      <c r="B4" s="86"/>
      <c r="C4" s="86"/>
      <c r="D4" s="86" t="s">
        <v>159</v>
      </c>
      <c r="E4" s="87">
        <v>1</v>
      </c>
      <c r="F4" s="86"/>
      <c r="G4" s="86"/>
    </row>
    <row r="5" spans="1:16" ht="15.75" x14ac:dyDescent="0.25">
      <c r="A5" s="86" t="s">
        <v>161</v>
      </c>
      <c r="B5" s="86"/>
      <c r="C5" s="86"/>
      <c r="D5" s="86" t="s">
        <v>147</v>
      </c>
      <c r="E5" s="87">
        <v>1</v>
      </c>
      <c r="F5" s="86"/>
      <c r="G5" s="86"/>
    </row>
    <row r="6" spans="1:16" ht="15.75" x14ac:dyDescent="0.25">
      <c r="A6" s="86" t="s">
        <v>160</v>
      </c>
      <c r="B6" s="86"/>
      <c r="C6" s="86"/>
      <c r="D6" s="86" t="s">
        <v>158</v>
      </c>
      <c r="E6" s="87">
        <v>0.6</v>
      </c>
      <c r="F6" s="86"/>
      <c r="G6" s="86"/>
      <c r="P6" s="88"/>
    </row>
    <row r="7" spans="1:16" ht="15.75" x14ac:dyDescent="0.25">
      <c r="A7" s="86" t="s">
        <v>168</v>
      </c>
      <c r="D7" s="86" t="s">
        <v>19</v>
      </c>
      <c r="E7" s="87">
        <v>0</v>
      </c>
    </row>
    <row r="9" spans="1:16" ht="15.75" x14ac:dyDescent="0.25">
      <c r="A9" s="86"/>
    </row>
    <row r="10" spans="1:16" ht="15.75" x14ac:dyDescent="0.25">
      <c r="A10" s="86"/>
      <c r="C10" s="11" t="s">
        <v>171</v>
      </c>
    </row>
    <row r="11" spans="1:16" ht="15.75" x14ac:dyDescent="0.25">
      <c r="A11" s="86"/>
    </row>
    <row r="12" spans="1:16" ht="15.75" x14ac:dyDescent="0.25">
      <c r="A12" s="86"/>
    </row>
    <row r="13" spans="1:16" ht="15.75" x14ac:dyDescent="0.25">
      <c r="A13" s="86"/>
    </row>
    <row r="14" spans="1:16" ht="15.75" x14ac:dyDescent="0.25">
      <c r="A14" s="86"/>
    </row>
    <row r="15" spans="1:16" ht="15.75" x14ac:dyDescent="0.25">
      <c r="A15" s="86"/>
    </row>
    <row r="18" spans="1:18" ht="15.75" x14ac:dyDescent="0.25">
      <c r="A18" s="86" t="s">
        <v>178</v>
      </c>
      <c r="F18" s="11">
        <f>COUNTIFS(Sheet1!P$17:P$57,"&gt;0",Sheet1!B$17:B$57,A18)</f>
        <v>0</v>
      </c>
      <c r="H18" s="86"/>
    </row>
    <row r="19" spans="1:18" ht="15.75" x14ac:dyDescent="0.25">
      <c r="A19" s="86" t="s">
        <v>175</v>
      </c>
      <c r="F19" s="11">
        <f>COUNTIFS(Sheet1!P$17:P$57,"&gt;0",Sheet1!B$17:B$57,A19)</f>
        <v>0</v>
      </c>
      <c r="H19" s="86"/>
    </row>
    <row r="20" spans="1:18" ht="15.75" x14ac:dyDescent="0.25">
      <c r="A20" s="86" t="s">
        <v>176</v>
      </c>
      <c r="F20" s="11">
        <f>COUNTIFS(Sheet1!P$17:P$57,"&gt;0",Sheet1!B$17:B$57,A20)</f>
        <v>0</v>
      </c>
      <c r="H20" s="86"/>
    </row>
    <row r="21" spans="1:18" ht="15.75" x14ac:dyDescent="0.25">
      <c r="A21" s="86" t="s">
        <v>180</v>
      </c>
      <c r="F21" s="11">
        <f>COUNTIFS(Sheet1!P$17:P$57,"&gt;0",Sheet1!B$17:B$57,A21)</f>
        <v>0</v>
      </c>
      <c r="H21" s="86"/>
    </row>
    <row r="22" spans="1:18" ht="15.75" x14ac:dyDescent="0.25">
      <c r="A22" s="86" t="s">
        <v>179</v>
      </c>
      <c r="F22" s="11">
        <f>COUNTIFS(Sheet1!P$17:P$57,"&gt;0",Sheet1!B$17:B$57,A22)</f>
        <v>0</v>
      </c>
      <c r="H22" s="86"/>
    </row>
    <row r="23" spans="1:18" ht="15.75" x14ac:dyDescent="0.25">
      <c r="A23" s="86" t="s">
        <v>174</v>
      </c>
      <c r="F23" s="11">
        <f>COUNTIFS(Sheet1!P$17:P$57,"&gt;0",Sheet1!B$17:B$57,A23)</f>
        <v>0</v>
      </c>
      <c r="H23" s="86"/>
    </row>
    <row r="24" spans="1:18" ht="15.75" x14ac:dyDescent="0.25">
      <c r="A24" s="86" t="s">
        <v>173</v>
      </c>
      <c r="F24" s="11">
        <f>COUNTIFS(Sheet1!P$17:P$57,"&gt;0",Sheet1!B$17:B$57,A24)</f>
        <v>0</v>
      </c>
      <c r="H24" s="86"/>
      <c r="R24" s="47"/>
    </row>
    <row r="25" spans="1:18" ht="15.75" x14ac:dyDescent="0.25">
      <c r="A25" s="86" t="s">
        <v>155</v>
      </c>
      <c r="F25" s="11">
        <f>COUNTIFS(Sheet1!P$17:P$57,"&gt;0",Sheet1!B$17:B$57,A25)</f>
        <v>0</v>
      </c>
      <c r="H25" s="86"/>
    </row>
    <row r="26" spans="1:18" ht="15.75" x14ac:dyDescent="0.25">
      <c r="A26" s="86" t="s">
        <v>154</v>
      </c>
      <c r="F26" s="11">
        <f>COUNTIFS(Sheet1!P$17:P$57,"&gt;0",Sheet1!B$17:B$57,A26)</f>
        <v>0</v>
      </c>
      <c r="H26" s="86"/>
    </row>
    <row r="27" spans="1:18" ht="15.75" x14ac:dyDescent="0.25">
      <c r="A27" s="86" t="s">
        <v>172</v>
      </c>
      <c r="F27" s="11">
        <f>COUNTIFS(Sheet1!P$17:P$57,"&gt;0",Sheet1!B$17:B$57,A27)</f>
        <v>0</v>
      </c>
      <c r="H27" s="86"/>
    </row>
    <row r="28" spans="1:18" ht="15.75" x14ac:dyDescent="0.25">
      <c r="A28" s="86" t="s">
        <v>181</v>
      </c>
      <c r="F28" s="11">
        <f>COUNTIFS(Sheet1!P$17:P$57,"&gt;0",Sheet1!B$17:B$57,A28)</f>
        <v>0</v>
      </c>
      <c r="H28" s="86"/>
    </row>
    <row r="29" spans="1:18" ht="15.75" x14ac:dyDescent="0.25">
      <c r="A29" s="86" t="s">
        <v>177</v>
      </c>
      <c r="F29" s="11">
        <f>COUNTIFS(Sheet1!P$17:P$57,"&gt;0",Sheet1!B$17:B$57,A29)</f>
        <v>0</v>
      </c>
      <c r="H29" s="86"/>
    </row>
    <row r="30" spans="1:18" ht="15.75" x14ac:dyDescent="0.25">
      <c r="A30" s="86"/>
      <c r="F30" s="11">
        <f>COUNTIFS(Sheet1!P$17:P$57,"&gt;0",Sheet1!B$17:B$57,A30)</f>
        <v>0</v>
      </c>
    </row>
    <row r="31" spans="1:18" ht="15.75" x14ac:dyDescent="0.25">
      <c r="A31" s="86" t="s">
        <v>203</v>
      </c>
      <c r="F31" s="11">
        <f>COUNTIFS(Sheet1!P$17:P$57,"&gt;0",Sheet1!B$17:B$57,A31)</f>
        <v>0</v>
      </c>
    </row>
    <row r="32" spans="1:18" ht="16.5" thickBot="1" x14ac:dyDescent="0.3">
      <c r="A32" s="86"/>
    </row>
    <row r="33" spans="1:6" ht="16.5" thickBot="1" x14ac:dyDescent="0.3">
      <c r="A33" s="89" t="s">
        <v>182</v>
      </c>
      <c r="B33" s="90"/>
      <c r="C33" s="90"/>
      <c r="D33" s="90"/>
      <c r="E33" s="90"/>
      <c r="F33" s="91">
        <f>COUNTIF(F18:F29,"&gt;0")</f>
        <v>0</v>
      </c>
    </row>
    <row r="34" spans="1:6" ht="15.75" x14ac:dyDescent="0.25">
      <c r="A34" s="44"/>
    </row>
  </sheetData>
  <sheetProtection algorithmName="SHA-512" hashValue="jQUsvkg+DOoBz+E2Ybr9InahuAsDkX+6I9+JA6GxtLoFEM1sjwuN6Lo84gzmE1zfNviZ3vfaUmdGB2utozBrpQ==" saltValue="EF7rLPxa5JBf5vV4QQkNbg==" spinCount="100000" sheet="1" objects="1" scenarios="1"/>
  <sortState xmlns:xlrd2="http://schemas.microsoft.com/office/spreadsheetml/2017/richdata2" ref="A18:A29">
    <sortCondition ref="A18:A29"/>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438E9776484D439BFD701FF544D19C" ma:contentTypeVersion="1" ma:contentTypeDescription="Create a new document." ma:contentTypeScope="" ma:versionID="11f37590e4fdc06968165abe0d5dc1f6">
  <xsd:schema xmlns:xsd="http://www.w3.org/2001/XMLSchema" xmlns:xs="http://www.w3.org/2001/XMLSchema" xmlns:p="http://schemas.microsoft.com/office/2006/metadata/properties" targetNamespace="http://schemas.microsoft.com/office/2006/metadata/properties" ma:root="true" ma:fieldsID="76a180fa165c6a47b5204b4c1e2ef6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B0DAAF-CC2F-459F-9E83-B8E7C836AC0D}">
  <ds:schemaRefs>
    <ds:schemaRef ds:uri="http://schemas.microsoft.com/sharepoint/v3/contenttype/forms"/>
  </ds:schemaRefs>
</ds:datastoreItem>
</file>

<file path=customXml/itemProps2.xml><?xml version="1.0" encoding="utf-8"?>
<ds:datastoreItem xmlns:ds="http://schemas.openxmlformats.org/officeDocument/2006/customXml" ds:itemID="{A6460CEE-96D2-4096-9524-E31B24FB48AB}"/>
</file>

<file path=customXml/itemProps3.xml><?xml version="1.0" encoding="utf-8"?>
<ds:datastoreItem xmlns:ds="http://schemas.openxmlformats.org/officeDocument/2006/customXml" ds:itemID="{A5308F33-5792-40DE-A21D-CE60B018951B}">
  <ds:schemaRefs>
    <ds:schemaRef ds:uri="http://schemas.microsoft.com/office/2006/metadata/properties"/>
    <ds:schemaRef ds:uri="http://schemas.microsoft.com/office/infopath/2007/PartnerControls"/>
    <ds:schemaRef ds:uri="8930314e-d2fb-446d-a335-c74529deb4f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Instructions</vt:lpstr>
      <vt:lpstr>Drop Down Boxes</vt:lpstr>
      <vt:lpstr>Legend</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eric.perez</dc:creator>
  <cp:lastModifiedBy>tabitha.martin</cp:lastModifiedBy>
  <cp:lastPrinted>2019-06-03T13:14:43Z</cp:lastPrinted>
  <dcterms:created xsi:type="dcterms:W3CDTF">2019-05-31T15:07:40Z</dcterms:created>
  <dcterms:modified xsi:type="dcterms:W3CDTF">2022-09-20T18:43:41Z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0x0101007C438E9776484D439BFD701FF544D19C</vt:lpwstr>
  </property>
</Properties>
</file>