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.looney\Documents\OneDrive - Commonwealth of Kentucky\"/>
    </mc:Choice>
  </mc:AlternateContent>
  <bookViews>
    <workbookView xWindow="0" yWindow="0" windowWidth="25200" windowHeight="12570"/>
  </bookViews>
  <sheets>
    <sheet name="0.7 lbs per sy trackless note" sheetId="3" r:id="rId1"/>
    <sheet name="0.67 lb per sy trackless note" sheetId="2" r:id="rId2"/>
    <sheet name="0.5 lb per sy trackless note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F27" i="3"/>
  <c r="E27" i="3" s="1"/>
  <c r="H27" i="3" s="1"/>
  <c r="H26" i="3"/>
  <c r="F25" i="3"/>
  <c r="E25" i="3"/>
  <c r="H25" i="3" s="1"/>
  <c r="H24" i="3"/>
  <c r="H28" i="3" s="1"/>
  <c r="G15" i="3"/>
  <c r="F15" i="3"/>
  <c r="E15" i="3" s="1"/>
  <c r="H15" i="3" s="1"/>
  <c r="H14" i="3"/>
  <c r="F13" i="3"/>
  <c r="E13" i="3"/>
  <c r="H13" i="3" s="1"/>
  <c r="H12" i="3"/>
  <c r="H16" i="3" l="1"/>
  <c r="G25" i="1" l="1"/>
  <c r="G13" i="1"/>
  <c r="G13" i="2"/>
  <c r="G15" i="2" s="1"/>
  <c r="G25" i="2"/>
  <c r="F27" i="2"/>
  <c r="F25" i="2"/>
  <c r="E25" i="2" s="1"/>
  <c r="H25" i="2" s="1"/>
  <c r="G21" i="2"/>
  <c r="F15" i="2"/>
  <c r="E15" i="2" s="1"/>
  <c r="F13" i="2"/>
  <c r="E13" i="2" s="1"/>
  <c r="G9" i="2"/>
  <c r="G27" i="2"/>
  <c r="E27" i="2"/>
  <c r="H26" i="2"/>
  <c r="H24" i="2"/>
  <c r="H14" i="2"/>
  <c r="H12" i="2"/>
  <c r="H13" i="2" l="1"/>
  <c r="H27" i="2"/>
  <c r="H28" i="2" s="1"/>
  <c r="H15" i="2"/>
  <c r="H16" i="2" s="1"/>
  <c r="G15" i="1" l="1"/>
  <c r="G27" i="1"/>
  <c r="F27" i="1"/>
  <c r="E27" i="1" s="1"/>
  <c r="F25" i="1"/>
  <c r="E25" i="1" s="1"/>
  <c r="H25" i="1" s="1"/>
  <c r="H26" i="1"/>
  <c r="H24" i="1"/>
  <c r="H27" i="1" l="1"/>
  <c r="H28" i="1"/>
  <c r="F15" i="1"/>
  <c r="E15" i="1" s="1"/>
  <c r="H15" i="1" s="1"/>
  <c r="H14" i="1"/>
  <c r="H12" i="1"/>
  <c r="F13" i="1"/>
  <c r="E13" i="1" s="1"/>
  <c r="H13" i="1" s="1"/>
  <c r="H16" i="1" l="1"/>
</calcChain>
</file>

<file path=xl/sharedStrings.xml><?xml version="1.0" encoding="utf-8"?>
<sst xmlns="http://schemas.openxmlformats.org/spreadsheetml/2006/main" count="114" uniqueCount="32">
  <si>
    <t>line item</t>
  </si>
  <si>
    <t>item desc</t>
  </si>
  <si>
    <t>qty</t>
  </si>
  <si>
    <t>unit price</t>
  </si>
  <si>
    <t>extended total</t>
  </si>
  <si>
    <t>ASPHALT MATERIAL FOR TACK</t>
  </si>
  <si>
    <t>ASPHALT MATERIAL FOR TACK NON-TRACKING</t>
  </si>
  <si>
    <t>8000</t>
  </si>
  <si>
    <t>8001</t>
  </si>
  <si>
    <t>calc new qty (bid x 0.5952)</t>
  </si>
  <si>
    <t>CO total</t>
  </si>
  <si>
    <t>0060</t>
  </si>
  <si>
    <r>
      <t xml:space="preserve">Tack change from </t>
    </r>
    <r>
      <rPr>
        <sz val="11"/>
        <color rgb="FFFF0000"/>
        <rFont val="Calibri"/>
        <family val="2"/>
        <scheme val="minor"/>
      </rPr>
      <t>standard to trackless</t>
    </r>
    <r>
      <rPr>
        <sz val="11"/>
        <color theme="1"/>
        <rFont val="Calibri"/>
        <family val="2"/>
        <scheme val="minor"/>
      </rPr>
      <t xml:space="preserve"> with zero net calculations</t>
    </r>
  </si>
  <si>
    <r>
      <t xml:space="preserve">Tack Change from </t>
    </r>
    <r>
      <rPr>
        <sz val="11"/>
        <color rgb="FFFF0000"/>
        <rFont val="Calibri"/>
        <family val="2"/>
        <scheme val="minor"/>
      </rPr>
      <t>Trackless to Standard</t>
    </r>
    <r>
      <rPr>
        <sz val="11"/>
        <color theme="1"/>
        <rFont val="Calibri"/>
        <family val="2"/>
        <scheme val="minor"/>
      </rPr>
      <t xml:space="preserve"> with zero net calculations</t>
    </r>
  </si>
  <si>
    <t>calc new qty (bid x 1.68)</t>
  </si>
  <si>
    <t>0115</t>
  </si>
  <si>
    <t>0.5/.84 = 0.5952</t>
  </si>
  <si>
    <t>0.84/0.5 = 1.68</t>
  </si>
  <si>
    <r>
      <t xml:space="preserve">Fill in the </t>
    </r>
    <r>
      <rPr>
        <b/>
        <sz val="11"/>
        <color rgb="FF92D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cells with contract specific info.  Leave the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cells empty</t>
    </r>
  </si>
  <si>
    <t>The example is for a group job with 2 lines for tack.  It is best to make the unit prices match for the new tack items.</t>
  </si>
  <si>
    <t>Adjust unit price of the new tack until the extended total rounds to less than 1 cent (&lt;.005)</t>
  </si>
  <si>
    <t>0045</t>
  </si>
  <si>
    <t>0135</t>
  </si>
  <si>
    <t xml:space="preserve">0.67/0.84 = </t>
  </si>
  <si>
    <t xml:space="preserve">.84/.67 = </t>
  </si>
  <si>
    <t>calc new qty (bid x 0.7976)</t>
  </si>
  <si>
    <t>calc new qty (bid x 1.2537)</t>
  </si>
  <si>
    <r>
      <t xml:space="preserve">USE THIS SHEET ONLY IF USING SPECIAL NOTE FOR TRACKLESS TACK APPLIED AT </t>
    </r>
    <r>
      <rPr>
        <b/>
        <u/>
        <sz val="18"/>
        <color rgb="FFFF0000"/>
        <rFont val="Calibri"/>
        <family val="2"/>
        <scheme val="minor"/>
      </rPr>
      <t>0.50 LBS/SY</t>
    </r>
  </si>
  <si>
    <r>
      <t>USE THIS SHEET ONLY IF USING SPECIAL NOTE FOR TRACKLESS TACK APPLIED AT</t>
    </r>
    <r>
      <rPr>
        <b/>
        <u/>
        <sz val="18"/>
        <color rgb="FFFF0000"/>
        <rFont val="Calibri"/>
        <family val="2"/>
        <scheme val="minor"/>
      </rPr>
      <t xml:space="preserve"> 0.67 LBS/SY</t>
    </r>
  </si>
  <si>
    <t>0.7/.84 = 0.833333</t>
  </si>
  <si>
    <t>0.84/0.7 = 1.2</t>
  </si>
  <si>
    <r>
      <t>USE THIS SHEET ONLY IF USING SPECIAL NOTE FOR TRACKLESS TACK APPLIED AT</t>
    </r>
    <r>
      <rPr>
        <b/>
        <u/>
        <sz val="18"/>
        <color rgb="FFFF0000"/>
        <rFont val="Calibri"/>
        <family val="2"/>
        <scheme val="minor"/>
      </rPr>
      <t xml:space="preserve"> 0.7 LBS/SY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</si>
</sst>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0_);_(&quot;$&quot;* \(#,##0.00000\);_(&quot;$&quot;* &quot;-&quot;??_);_(@_)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167" fontId="0" fillId="0" borderId="0" xfId="0" applyNumberFormat="1"/>
    <xf numFmtId="0" fontId="0" fillId="0" borderId="0" xfId="0" quotePrefix="1"/>
    <xf numFmtId="166" fontId="2" fillId="0" borderId="1" xfId="0" applyNumberFormat="1" applyFont="1" applyBorder="1"/>
    <xf numFmtId="165" fontId="2" fillId="0" borderId="1" xfId="1" applyNumberFormat="1" applyFont="1" applyBorder="1"/>
    <xf numFmtId="0" fontId="0" fillId="2" borderId="1" xfId="0" quotePrefix="1" applyFill="1" applyBorder="1"/>
    <xf numFmtId="0" fontId="3" fillId="2" borderId="1" xfId="0" quotePrefix="1" applyFont="1" applyFill="1" applyBorder="1"/>
    <xf numFmtId="166" fontId="2" fillId="2" borderId="1" xfId="0" applyNumberFormat="1" applyFont="1" applyFill="1" applyBorder="1"/>
    <xf numFmtId="165" fontId="2" fillId="2" borderId="1" xfId="1" applyNumberFormat="1" applyFont="1" applyFill="1" applyBorder="1"/>
    <xf numFmtId="0" fontId="0" fillId="3" borderId="1" xfId="0" applyFill="1" applyBorder="1"/>
    <xf numFmtId="0" fontId="2" fillId="0" borderId="0" xfId="0" applyFont="1"/>
    <xf numFmtId="166" fontId="2" fillId="0" borderId="1" xfId="0" applyNumberFormat="1" applyFont="1" applyFill="1" applyBorder="1"/>
    <xf numFmtId="166" fontId="0" fillId="0" borderId="1" xfId="0" applyNumberFormat="1" applyBorder="1"/>
    <xf numFmtId="166" fontId="0" fillId="0" borderId="0" xfId="0" applyNumberFormat="1"/>
    <xf numFmtId="165" fontId="2" fillId="0" borderId="1" xfId="1" applyNumberFormat="1" applyFont="1" applyFill="1" applyBorder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8"/>
  <sheetViews>
    <sheetView tabSelected="1" workbookViewId="0">
      <selection activeCell="L16" sqref="L16"/>
    </sheetView>
  </sheetViews>
  <sheetFormatPr defaultRowHeight="15" x14ac:dyDescent="0.25"/>
  <cols>
    <col min="3" max="3" width="18.42578125" customWidth="1"/>
    <col min="4" max="4" width="42.7109375" bestFit="1" customWidth="1"/>
    <col min="5" max="8" width="18.42578125" customWidth="1"/>
  </cols>
  <sheetData>
    <row r="1" spans="3:8" ht="23.25" x14ac:dyDescent="0.35">
      <c r="C1" s="19" t="s">
        <v>31</v>
      </c>
    </row>
    <row r="3" spans="3:8" x14ac:dyDescent="0.25">
      <c r="C3" s="14" t="s">
        <v>18</v>
      </c>
    </row>
    <row r="4" spans="3:8" x14ac:dyDescent="0.25">
      <c r="C4" t="s">
        <v>19</v>
      </c>
    </row>
    <row r="5" spans="3:8" x14ac:dyDescent="0.25">
      <c r="C5" t="s">
        <v>20</v>
      </c>
    </row>
    <row r="7" spans="3:8" x14ac:dyDescent="0.25">
      <c r="C7" t="s">
        <v>12</v>
      </c>
    </row>
    <row r="9" spans="3:8" x14ac:dyDescent="0.25">
      <c r="F9" s="6" t="s">
        <v>29</v>
      </c>
    </row>
    <row r="10" spans="3:8" x14ac:dyDescent="0.25">
      <c r="C10" s="2" t="s">
        <v>0</v>
      </c>
      <c r="D10" s="2" t="s">
        <v>1</v>
      </c>
      <c r="E10" s="2" t="s">
        <v>2</v>
      </c>
      <c r="F10" s="2" t="s">
        <v>9</v>
      </c>
      <c r="G10" s="2" t="s">
        <v>3</v>
      </c>
      <c r="H10" s="2" t="s">
        <v>4</v>
      </c>
    </row>
    <row r="11" spans="3:8" x14ac:dyDescent="0.25">
      <c r="C11" s="3"/>
      <c r="D11" s="3"/>
      <c r="E11" s="3"/>
      <c r="F11" s="3"/>
      <c r="G11" s="3"/>
      <c r="H11" s="3"/>
    </row>
    <row r="12" spans="3:8" x14ac:dyDescent="0.25">
      <c r="C12" s="9" t="s">
        <v>11</v>
      </c>
      <c r="D12" s="3" t="s">
        <v>5</v>
      </c>
      <c r="E12" s="11">
        <v>-20</v>
      </c>
      <c r="F12" s="13"/>
      <c r="G12" s="12">
        <v>500</v>
      </c>
      <c r="H12" s="4">
        <f>E12*G12</f>
        <v>-10000</v>
      </c>
    </row>
    <row r="13" spans="3:8" x14ac:dyDescent="0.25">
      <c r="C13" s="9" t="s">
        <v>7</v>
      </c>
      <c r="D13" s="3" t="s">
        <v>6</v>
      </c>
      <c r="E13" s="15">
        <f>-F13</f>
        <v>16.66666</v>
      </c>
      <c r="F13" s="3">
        <f>E12*0.833333</f>
        <v>-16.66666</v>
      </c>
      <c r="G13" s="12">
        <v>840.05380000000002</v>
      </c>
      <c r="H13" s="4">
        <f t="shared" ref="H13:H15" si="0">E13*G13</f>
        <v>14000.891066308001</v>
      </c>
    </row>
    <row r="14" spans="3:8" x14ac:dyDescent="0.25">
      <c r="C14" s="9" t="s">
        <v>15</v>
      </c>
      <c r="D14" s="3" t="s">
        <v>5</v>
      </c>
      <c r="E14" s="11">
        <v>-30</v>
      </c>
      <c r="F14" s="13"/>
      <c r="G14" s="12">
        <v>500</v>
      </c>
      <c r="H14" s="4">
        <f t="shared" si="0"/>
        <v>-15000</v>
      </c>
    </row>
    <row r="15" spans="3:8" x14ac:dyDescent="0.25">
      <c r="C15" s="9" t="s">
        <v>8</v>
      </c>
      <c r="D15" s="3" t="s">
        <v>6</v>
      </c>
      <c r="E15" s="15">
        <f>-F15</f>
        <v>24.999999000000003</v>
      </c>
      <c r="F15" s="3">
        <f>E14*0.8333333</f>
        <v>-24.999999000000003</v>
      </c>
      <c r="G15" s="8">
        <f>G13</f>
        <v>840.05380000000002</v>
      </c>
      <c r="H15" s="4">
        <f t="shared" si="0"/>
        <v>21001.344159946202</v>
      </c>
    </row>
    <row r="16" spans="3:8" x14ac:dyDescent="0.25">
      <c r="C16" s="3"/>
      <c r="D16" s="3"/>
      <c r="E16" s="3"/>
      <c r="F16" s="3"/>
      <c r="G16" s="2" t="s">
        <v>10</v>
      </c>
      <c r="H16" s="1">
        <f>SUM(H12:H15)</f>
        <v>10002.235226254203</v>
      </c>
    </row>
    <row r="20" spans="3:8" x14ac:dyDescent="0.25">
      <c r="C20" t="s">
        <v>13</v>
      </c>
    </row>
    <row r="21" spans="3:8" x14ac:dyDescent="0.25">
      <c r="F21" s="6" t="s">
        <v>30</v>
      </c>
    </row>
    <row r="22" spans="3:8" x14ac:dyDescent="0.25">
      <c r="C22" s="2" t="s">
        <v>0</v>
      </c>
      <c r="D22" s="2" t="s">
        <v>1</v>
      </c>
      <c r="E22" s="2" t="s">
        <v>2</v>
      </c>
      <c r="F22" s="2" t="s">
        <v>14</v>
      </c>
      <c r="G22" s="2" t="s">
        <v>3</v>
      </c>
      <c r="H22" s="2" t="s">
        <v>4</v>
      </c>
    </row>
    <row r="23" spans="3:8" x14ac:dyDescent="0.25">
      <c r="C23" s="3"/>
      <c r="D23" s="3"/>
      <c r="E23" s="3"/>
      <c r="F23" s="3"/>
      <c r="G23" s="3"/>
      <c r="H23" s="3"/>
    </row>
    <row r="24" spans="3:8" x14ac:dyDescent="0.25">
      <c r="C24" s="9" t="s">
        <v>21</v>
      </c>
      <c r="D24" s="3" t="s">
        <v>6</v>
      </c>
      <c r="E24" s="11">
        <v>-20</v>
      </c>
      <c r="F24" s="13"/>
      <c r="G24" s="12">
        <v>675</v>
      </c>
      <c r="H24" s="4">
        <f>E24*G24</f>
        <v>-13500</v>
      </c>
    </row>
    <row r="25" spans="3:8" x14ac:dyDescent="0.25">
      <c r="C25" s="9" t="s">
        <v>7</v>
      </c>
      <c r="D25" s="3" t="s">
        <v>5</v>
      </c>
      <c r="E25" s="7">
        <f>-F25</f>
        <v>24</v>
      </c>
      <c r="F25" s="3">
        <f>E24*1.2</f>
        <v>-24</v>
      </c>
      <c r="G25" s="12">
        <v>401.78570000000002</v>
      </c>
      <c r="H25" s="4">
        <f t="shared" ref="H25:H27" si="1">E25*G25</f>
        <v>9642.8568000000014</v>
      </c>
    </row>
    <row r="26" spans="3:8" x14ac:dyDescent="0.25">
      <c r="C26" s="9" t="s">
        <v>22</v>
      </c>
      <c r="D26" s="3" t="s">
        <v>6</v>
      </c>
      <c r="E26" s="11">
        <v>-15</v>
      </c>
      <c r="F26" s="13"/>
      <c r="G26" s="12">
        <v>675</v>
      </c>
      <c r="H26" s="4">
        <f t="shared" si="1"/>
        <v>-10125</v>
      </c>
    </row>
    <row r="27" spans="3:8" x14ac:dyDescent="0.25">
      <c r="C27" s="10" t="s">
        <v>8</v>
      </c>
      <c r="D27" s="3" t="s">
        <v>5</v>
      </c>
      <c r="E27" s="7">
        <f>-F27</f>
        <v>18</v>
      </c>
      <c r="F27" s="3">
        <f>E26*1.2</f>
        <v>-18</v>
      </c>
      <c r="G27" s="8">
        <f>G25</f>
        <v>401.78570000000002</v>
      </c>
      <c r="H27" s="4">
        <f t="shared" si="1"/>
        <v>7232.1426000000001</v>
      </c>
    </row>
    <row r="28" spans="3:8" x14ac:dyDescent="0.25">
      <c r="C28" s="3"/>
      <c r="D28" s="3"/>
      <c r="E28" s="3"/>
      <c r="F28" s="3"/>
      <c r="G28" s="2" t="s">
        <v>10</v>
      </c>
      <c r="H28" s="1">
        <f>SUM(H24:H27)</f>
        <v>-6750.0005999999985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5"/>
  <sheetViews>
    <sheetView workbookViewId="0">
      <selection activeCell="C1" sqref="C1"/>
    </sheetView>
  </sheetViews>
  <sheetFormatPr defaultRowHeight="15" x14ac:dyDescent="0.25"/>
  <cols>
    <col min="4" max="4" width="42.7109375" bestFit="1" customWidth="1"/>
    <col min="6" max="6" width="24.42578125" bestFit="1" customWidth="1"/>
    <col min="7" max="7" width="12" bestFit="1" customWidth="1"/>
    <col min="8" max="8" width="18.5703125" customWidth="1"/>
  </cols>
  <sheetData>
    <row r="1" spans="3:8" ht="23.25" x14ac:dyDescent="0.35">
      <c r="C1" s="19" t="s">
        <v>28</v>
      </c>
    </row>
    <row r="3" spans="3:8" x14ac:dyDescent="0.25">
      <c r="C3" s="14" t="s">
        <v>18</v>
      </c>
    </row>
    <row r="4" spans="3:8" x14ac:dyDescent="0.25">
      <c r="C4" t="s">
        <v>19</v>
      </c>
    </row>
    <row r="5" spans="3:8" x14ac:dyDescent="0.25">
      <c r="C5" t="s">
        <v>20</v>
      </c>
    </row>
    <row r="7" spans="3:8" x14ac:dyDescent="0.25">
      <c r="C7" t="s">
        <v>12</v>
      </c>
    </row>
    <row r="9" spans="3:8" x14ac:dyDescent="0.25">
      <c r="F9" s="6" t="s">
        <v>23</v>
      </c>
      <c r="G9" s="5">
        <f>0.67/0.84</f>
        <v>0.79761904761904767</v>
      </c>
    </row>
    <row r="10" spans="3:8" x14ac:dyDescent="0.25">
      <c r="C10" s="2" t="s">
        <v>0</v>
      </c>
      <c r="D10" s="2" t="s">
        <v>1</v>
      </c>
      <c r="E10" s="2" t="s">
        <v>2</v>
      </c>
      <c r="F10" s="2" t="s">
        <v>25</v>
      </c>
      <c r="G10" s="2" t="s">
        <v>3</v>
      </c>
      <c r="H10" s="2" t="s">
        <v>4</v>
      </c>
    </row>
    <row r="11" spans="3:8" x14ac:dyDescent="0.25">
      <c r="C11" s="3"/>
      <c r="D11" s="3"/>
      <c r="E11" s="3"/>
      <c r="F11" s="3"/>
      <c r="G11" s="3"/>
      <c r="H11" s="3"/>
    </row>
    <row r="12" spans="3:8" x14ac:dyDescent="0.25">
      <c r="C12" s="9" t="s">
        <v>11</v>
      </c>
      <c r="D12" s="3" t="s">
        <v>5</v>
      </c>
      <c r="E12" s="11">
        <v>-20</v>
      </c>
      <c r="F12" s="13"/>
      <c r="G12" s="12">
        <v>500</v>
      </c>
      <c r="H12" s="4">
        <f>E12*G12</f>
        <v>-10000</v>
      </c>
    </row>
    <row r="13" spans="3:8" x14ac:dyDescent="0.25">
      <c r="C13" s="9" t="s">
        <v>7</v>
      </c>
      <c r="D13" s="3" t="s">
        <v>6</v>
      </c>
      <c r="E13" s="15">
        <f>-F13</f>
        <v>15.952380952380953</v>
      </c>
      <c r="F13" s="16">
        <f>E12*G9</f>
        <v>-15.952380952380953</v>
      </c>
      <c r="G13" s="18">
        <f>-(H12+H14)/-(F13+F15)</f>
        <v>626.8656716417911</v>
      </c>
      <c r="H13" s="4">
        <f t="shared" ref="H13:H15" si="0">E13*G13</f>
        <v>10000.000000000002</v>
      </c>
    </row>
    <row r="14" spans="3:8" x14ac:dyDescent="0.25">
      <c r="C14" s="9" t="s">
        <v>15</v>
      </c>
      <c r="D14" s="3" t="s">
        <v>5</v>
      </c>
      <c r="E14" s="11">
        <v>-30</v>
      </c>
      <c r="F14" s="13"/>
      <c r="G14" s="12">
        <v>500</v>
      </c>
      <c r="H14" s="4">
        <f t="shared" si="0"/>
        <v>-15000</v>
      </c>
    </row>
    <row r="15" spans="3:8" x14ac:dyDescent="0.25">
      <c r="C15" s="9" t="s">
        <v>8</v>
      </c>
      <c r="D15" s="3" t="s">
        <v>6</v>
      </c>
      <c r="E15" s="15">
        <f>-F15</f>
        <v>23.928571428571431</v>
      </c>
      <c r="F15" s="16">
        <f>E14*G9</f>
        <v>-23.928571428571431</v>
      </c>
      <c r="G15" s="8">
        <f>G13</f>
        <v>626.8656716417911</v>
      </c>
      <c r="H15" s="4">
        <f t="shared" si="0"/>
        <v>15000.000000000002</v>
      </c>
    </row>
    <row r="16" spans="3:8" x14ac:dyDescent="0.25">
      <c r="C16" s="3"/>
      <c r="D16" s="3"/>
      <c r="E16" s="3"/>
      <c r="F16" s="3"/>
      <c r="G16" s="2" t="s">
        <v>10</v>
      </c>
      <c r="H16" s="1">
        <f>SUM(H12:H15)</f>
        <v>0</v>
      </c>
    </row>
    <row r="20" spans="3:8" x14ac:dyDescent="0.25">
      <c r="C20" t="s">
        <v>13</v>
      </c>
    </row>
    <row r="21" spans="3:8" x14ac:dyDescent="0.25">
      <c r="F21" s="6" t="s">
        <v>24</v>
      </c>
      <c r="G21" s="5">
        <f>0.84/0.67</f>
        <v>1.2537313432835819</v>
      </c>
    </row>
    <row r="22" spans="3:8" x14ac:dyDescent="0.25">
      <c r="C22" s="2" t="s">
        <v>0</v>
      </c>
      <c r="D22" s="2" t="s">
        <v>1</v>
      </c>
      <c r="E22" s="2" t="s">
        <v>2</v>
      </c>
      <c r="F22" s="2" t="s">
        <v>26</v>
      </c>
      <c r="G22" s="2" t="s">
        <v>3</v>
      </c>
      <c r="H22" s="2" t="s">
        <v>4</v>
      </c>
    </row>
    <row r="23" spans="3:8" x14ac:dyDescent="0.25">
      <c r="C23" s="3"/>
      <c r="D23" s="3"/>
      <c r="E23" s="3"/>
      <c r="F23" s="3"/>
      <c r="G23" s="3"/>
      <c r="H23" s="3"/>
    </row>
    <row r="24" spans="3:8" x14ac:dyDescent="0.25">
      <c r="C24" s="9" t="s">
        <v>21</v>
      </c>
      <c r="D24" s="3" t="s">
        <v>6</v>
      </c>
      <c r="E24" s="11">
        <v>-20</v>
      </c>
      <c r="F24" s="13"/>
      <c r="G24" s="12">
        <v>675</v>
      </c>
      <c r="H24" s="4">
        <f>E24*G24</f>
        <v>-13500</v>
      </c>
    </row>
    <row r="25" spans="3:8" x14ac:dyDescent="0.25">
      <c r="C25" s="9" t="s">
        <v>7</v>
      </c>
      <c r="D25" s="3" t="s">
        <v>5</v>
      </c>
      <c r="E25" s="7">
        <f>-F25</f>
        <v>25.07462686567164</v>
      </c>
      <c r="F25" s="16">
        <f>E24*G21</f>
        <v>-25.07462686567164</v>
      </c>
      <c r="G25" s="18">
        <f>-(H24+H26)/-(F27+F25)</f>
        <v>538.39285714285722</v>
      </c>
      <c r="H25" s="4">
        <f t="shared" ref="H25:H27" si="1">E25*G25</f>
        <v>13500</v>
      </c>
    </row>
    <row r="26" spans="3:8" x14ac:dyDescent="0.25">
      <c r="C26" s="9" t="s">
        <v>22</v>
      </c>
      <c r="D26" s="3" t="s">
        <v>6</v>
      </c>
      <c r="E26" s="11">
        <v>-15</v>
      </c>
      <c r="F26" s="13"/>
      <c r="G26" s="12">
        <v>675</v>
      </c>
      <c r="H26" s="4">
        <f t="shared" si="1"/>
        <v>-10125</v>
      </c>
    </row>
    <row r="27" spans="3:8" x14ac:dyDescent="0.25">
      <c r="C27" s="10" t="s">
        <v>8</v>
      </c>
      <c r="D27" s="3" t="s">
        <v>5</v>
      </c>
      <c r="E27" s="7">
        <f>-F27</f>
        <v>18.805970149253728</v>
      </c>
      <c r="F27" s="16">
        <f>E26*G21</f>
        <v>-18.805970149253728</v>
      </c>
      <c r="G27" s="8">
        <f>G25</f>
        <v>538.39285714285722</v>
      </c>
      <c r="H27" s="4">
        <f t="shared" si="1"/>
        <v>10125</v>
      </c>
    </row>
    <row r="28" spans="3:8" x14ac:dyDescent="0.25">
      <c r="C28" s="3"/>
      <c r="D28" s="3"/>
      <c r="E28" s="3"/>
      <c r="F28" s="3"/>
      <c r="G28" s="2" t="s">
        <v>10</v>
      </c>
      <c r="H28" s="1">
        <f>SUM(H24:H27)</f>
        <v>0</v>
      </c>
    </row>
    <row r="30" spans="3:8" x14ac:dyDescent="0.25">
      <c r="D30" s="5"/>
    </row>
    <row r="35" spans="9:9" x14ac:dyDescent="0.25">
      <c r="I35" s="1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"/>
  <sheetViews>
    <sheetView workbookViewId="0">
      <selection activeCell="P14" sqref="P14"/>
    </sheetView>
  </sheetViews>
  <sheetFormatPr defaultRowHeight="15" x14ac:dyDescent="0.25"/>
  <cols>
    <col min="4" max="4" width="42.7109375" bestFit="1" customWidth="1"/>
    <col min="6" max="6" width="24.42578125" bestFit="1" customWidth="1"/>
    <col min="7" max="7" width="12" bestFit="1" customWidth="1"/>
    <col min="8" max="8" width="18.5703125" customWidth="1"/>
  </cols>
  <sheetData>
    <row r="1" spans="3:8" ht="23.25" x14ac:dyDescent="0.35">
      <c r="C1" s="19" t="s">
        <v>27</v>
      </c>
    </row>
    <row r="3" spans="3:8" x14ac:dyDescent="0.25">
      <c r="C3" s="14" t="s">
        <v>18</v>
      </c>
    </row>
    <row r="4" spans="3:8" x14ac:dyDescent="0.25">
      <c r="C4" t="s">
        <v>19</v>
      </c>
    </row>
    <row r="5" spans="3:8" x14ac:dyDescent="0.25">
      <c r="C5" t="s">
        <v>20</v>
      </c>
    </row>
    <row r="7" spans="3:8" x14ac:dyDescent="0.25">
      <c r="C7" t="s">
        <v>12</v>
      </c>
    </row>
    <row r="9" spans="3:8" x14ac:dyDescent="0.25">
      <c r="F9" s="6" t="s">
        <v>16</v>
      </c>
    </row>
    <row r="10" spans="3:8" x14ac:dyDescent="0.25">
      <c r="C10" s="2" t="s">
        <v>0</v>
      </c>
      <c r="D10" s="2" t="s">
        <v>1</v>
      </c>
      <c r="E10" s="2" t="s">
        <v>2</v>
      </c>
      <c r="F10" s="2" t="s">
        <v>9</v>
      </c>
      <c r="G10" s="2" t="s">
        <v>3</v>
      </c>
      <c r="H10" s="2" t="s">
        <v>4</v>
      </c>
    </row>
    <row r="11" spans="3:8" x14ac:dyDescent="0.25">
      <c r="C11" s="3"/>
      <c r="D11" s="3"/>
      <c r="E11" s="3"/>
      <c r="F11" s="3"/>
      <c r="G11" s="3"/>
      <c r="H11" s="3"/>
    </row>
    <row r="12" spans="3:8" x14ac:dyDescent="0.25">
      <c r="C12" s="9" t="s">
        <v>11</v>
      </c>
      <c r="D12" s="3" t="s">
        <v>5</v>
      </c>
      <c r="E12" s="11">
        <v>-20</v>
      </c>
      <c r="F12" s="13"/>
      <c r="G12" s="12">
        <v>500</v>
      </c>
      <c r="H12" s="4">
        <f>E12*G12</f>
        <v>-10000</v>
      </c>
    </row>
    <row r="13" spans="3:8" x14ac:dyDescent="0.25">
      <c r="C13" s="9" t="s">
        <v>7</v>
      </c>
      <c r="D13" s="3" t="s">
        <v>6</v>
      </c>
      <c r="E13" s="15">
        <f>-F13</f>
        <v>11.904</v>
      </c>
      <c r="F13" s="3">
        <f>E12*0.5952</f>
        <v>-11.904</v>
      </c>
      <c r="G13" s="18">
        <f>-(H12+H14)/-(F15+F13)</f>
        <v>840.05376344086028</v>
      </c>
      <c r="H13" s="4">
        <f t="shared" ref="H13:H15" si="0">E13*G13</f>
        <v>10000</v>
      </c>
    </row>
    <row r="14" spans="3:8" x14ac:dyDescent="0.25">
      <c r="C14" s="9" t="s">
        <v>15</v>
      </c>
      <c r="D14" s="3" t="s">
        <v>5</v>
      </c>
      <c r="E14" s="11">
        <v>-30</v>
      </c>
      <c r="F14" s="13"/>
      <c r="G14" s="12">
        <v>500</v>
      </c>
      <c r="H14" s="4">
        <f t="shared" si="0"/>
        <v>-15000</v>
      </c>
    </row>
    <row r="15" spans="3:8" x14ac:dyDescent="0.25">
      <c r="C15" s="9" t="s">
        <v>8</v>
      </c>
      <c r="D15" s="3" t="s">
        <v>6</v>
      </c>
      <c r="E15" s="15">
        <f>-F15</f>
        <v>17.855999999999998</v>
      </c>
      <c r="F15" s="3">
        <f>E14*0.5952</f>
        <v>-17.855999999999998</v>
      </c>
      <c r="G15" s="8">
        <f>G13</f>
        <v>840.05376344086028</v>
      </c>
      <c r="H15" s="4">
        <f t="shared" si="0"/>
        <v>15000</v>
      </c>
    </row>
    <row r="16" spans="3:8" x14ac:dyDescent="0.25">
      <c r="C16" s="3"/>
      <c r="D16" s="3"/>
      <c r="E16" s="3"/>
      <c r="F16" s="3"/>
      <c r="G16" s="2" t="s">
        <v>10</v>
      </c>
      <c r="H16" s="1">
        <f>SUM(H12:H15)</f>
        <v>0</v>
      </c>
    </row>
    <row r="20" spans="3:8" x14ac:dyDescent="0.25">
      <c r="C20" t="s">
        <v>13</v>
      </c>
    </row>
    <row r="21" spans="3:8" x14ac:dyDescent="0.25">
      <c r="F21" s="6" t="s">
        <v>17</v>
      </c>
    </row>
    <row r="22" spans="3:8" x14ac:dyDescent="0.25">
      <c r="C22" s="2" t="s">
        <v>0</v>
      </c>
      <c r="D22" s="2" t="s">
        <v>1</v>
      </c>
      <c r="E22" s="2" t="s">
        <v>2</v>
      </c>
      <c r="F22" s="2" t="s">
        <v>14</v>
      </c>
      <c r="G22" s="2" t="s">
        <v>3</v>
      </c>
      <c r="H22" s="2" t="s">
        <v>4</v>
      </c>
    </row>
    <row r="23" spans="3:8" x14ac:dyDescent="0.25">
      <c r="C23" s="3"/>
      <c r="D23" s="3"/>
      <c r="E23" s="3"/>
      <c r="F23" s="3"/>
      <c r="G23" s="3"/>
      <c r="H23" s="3"/>
    </row>
    <row r="24" spans="3:8" x14ac:dyDescent="0.25">
      <c r="C24" s="9" t="s">
        <v>21</v>
      </c>
      <c r="D24" s="3" t="s">
        <v>6</v>
      </c>
      <c r="E24" s="11">
        <v>-20</v>
      </c>
      <c r="F24" s="13"/>
      <c r="G24" s="12">
        <v>675</v>
      </c>
      <c r="H24" s="4">
        <f>E24*G24</f>
        <v>-13500</v>
      </c>
    </row>
    <row r="25" spans="3:8" x14ac:dyDescent="0.25">
      <c r="C25" s="9" t="s">
        <v>7</v>
      </c>
      <c r="D25" s="3" t="s">
        <v>5</v>
      </c>
      <c r="E25" s="7">
        <f>-F25</f>
        <v>33.6</v>
      </c>
      <c r="F25" s="3">
        <f>E24*1.68</f>
        <v>-33.6</v>
      </c>
      <c r="G25" s="18">
        <f>-(H24+H26)/-(F27+F25)</f>
        <v>401.78571428571428</v>
      </c>
      <c r="H25" s="4">
        <f t="shared" ref="H25:H27" si="1">E25*G25</f>
        <v>13500</v>
      </c>
    </row>
    <row r="26" spans="3:8" x14ac:dyDescent="0.25">
      <c r="C26" s="9" t="s">
        <v>22</v>
      </c>
      <c r="D26" s="3" t="s">
        <v>6</v>
      </c>
      <c r="E26" s="11">
        <v>-15</v>
      </c>
      <c r="F26" s="13"/>
      <c r="G26" s="12">
        <v>675</v>
      </c>
      <c r="H26" s="4">
        <f t="shared" si="1"/>
        <v>-10125</v>
      </c>
    </row>
    <row r="27" spans="3:8" x14ac:dyDescent="0.25">
      <c r="C27" s="10" t="s">
        <v>8</v>
      </c>
      <c r="D27" s="3" t="s">
        <v>5</v>
      </c>
      <c r="E27" s="7">
        <f>-F27</f>
        <v>25.2</v>
      </c>
      <c r="F27" s="3">
        <f>E26*1.68</f>
        <v>-25.2</v>
      </c>
      <c r="G27" s="8">
        <f>G25</f>
        <v>401.78571428571428</v>
      </c>
      <c r="H27" s="4">
        <f t="shared" si="1"/>
        <v>10125</v>
      </c>
    </row>
    <row r="28" spans="3:8" x14ac:dyDescent="0.25">
      <c r="C28" s="3"/>
      <c r="D28" s="3"/>
      <c r="E28" s="3"/>
      <c r="F28" s="3"/>
      <c r="G28" s="2" t="s">
        <v>10</v>
      </c>
      <c r="H28" s="1">
        <f>SUM(H24:H27)</f>
        <v>0</v>
      </c>
    </row>
    <row r="30" spans="3:8" x14ac:dyDescent="0.25">
      <c r="D30" s="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A12F23-95F2-4CCC-AA20-4A9DD56363D6}"/>
</file>

<file path=customXml/itemProps2.xml><?xml version="1.0" encoding="utf-8"?>
<ds:datastoreItem xmlns:ds="http://schemas.openxmlformats.org/officeDocument/2006/customXml" ds:itemID="{E03FAE6C-11FA-4975-BCFC-B35EA880DC76}"/>
</file>

<file path=customXml/itemProps3.xml><?xml version="1.0" encoding="utf-8"?>
<ds:datastoreItem xmlns:ds="http://schemas.openxmlformats.org/officeDocument/2006/customXml" ds:itemID="{795BA34C-CE94-482C-9B16-7F1F3E463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0.7 lbs per sy trackless note</vt:lpstr>
      <vt:lpstr>0.67 lb per sy trackless note</vt:lpstr>
      <vt:lpstr>0.5 lb per sy trackless note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KYTC</dc:creator>
  <cp:lastModifiedBy>matt.looney</cp:lastModifiedBy>
  <dcterms:created xsi:type="dcterms:W3CDTF">2018-09-28T12:57:33Z</dcterms:created>
  <dcterms:modified xsi:type="dcterms:W3CDTF">2021-10-11T15:21:36Z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