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55" yWindow="65521" windowWidth="7410" windowHeight="6780" tabRatio="843" activeTab="0"/>
  </bookViews>
  <sheets>
    <sheet name="Header" sheetId="1" r:id="rId1"/>
    <sheet name="Details" sheetId="2" r:id="rId2"/>
    <sheet name="Workbook Edits" sheetId="3" state="veryHidden" r:id="rId3"/>
    <sheet name="GTNUCDENS" sheetId="4" state="veryHidden" r:id="rId4"/>
    <sheet name="discipline" sheetId="5" state="veryHidden" r:id="rId5"/>
    <sheet name="Project Items" sheetId="6" state="veryHidden" r:id="rId6"/>
    <sheet name="DropDownsEtc" sheetId="7" state="veryHidden" r:id="rId7"/>
    <sheet name="t_smpl" sheetId="8" state="veryHidden" r:id="rId8"/>
    <sheet name="t_cont_smpl" sheetId="9" state="veryHidden" r:id="rId9"/>
    <sheet name="t_rmks_dtl" sheetId="10" state="veryHidden" r:id="rId10"/>
    <sheet name="t_smpl_tst" sheetId="11" state="veryHidden" r:id="rId11"/>
    <sheet name="t_smpl_tstr" sheetId="12" state="veryHidden" r:id="rId12"/>
    <sheet name="t_tst_rslt_hdr" sheetId="13" state="veryHidden" r:id="rId13"/>
    <sheet name="t_tst_rslt_dtl" sheetId="14" state="veryHidden" r:id="rId14"/>
  </sheets>
  <externalReferences>
    <externalReference r:id="rId17"/>
    <externalReference r:id="rId18"/>
    <externalReference r:id="rId19"/>
  </externalReferences>
  <definedNames>
    <definedName name="CellType" localSheetId="0">'[3]Drop_Downs_and_Tables'!#REF!</definedName>
    <definedName name="CellType" localSheetId="5">'[1]Drop_Downs_and_Tables'!#REF!</definedName>
    <definedName name="CellType" localSheetId="9">'[2]Drop_Downs_and_Tables'!#REF!</definedName>
    <definedName name="CellType" localSheetId="7">'[2]Drop_Downs_and_Tables'!#REF!</definedName>
    <definedName name="CellType" localSheetId="10">'[2]Drop_Downs_and_Tables'!#REF!</definedName>
    <definedName name="CellType" localSheetId="11">'[2]Drop_Downs_and_Tables'!#REF!</definedName>
    <definedName name="CellType" localSheetId="12">'[2]Drop_Downs_and_Tables'!#REF!</definedName>
    <definedName name="correction" localSheetId="9">'[2]Drop_Downs_and_Tables'!$A$26:$A$27</definedName>
    <definedName name="correction" localSheetId="7">'[2]Drop_Downs_and_Tables'!$A$26:$A$27</definedName>
    <definedName name="correction" localSheetId="10">'[2]Drop_Downs_and_Tables'!$A$26:$A$27</definedName>
    <definedName name="correction" localSheetId="11">'[2]Drop_Downs_and_Tables'!$A$26:$A$27</definedName>
    <definedName name="correction" localSheetId="12">'[2]Drop_Downs_and_Tables'!$A$26:$A$27</definedName>
    <definedName name="District" localSheetId="0">'[3]Drop_Downs_and_Tables'!#REF!</definedName>
    <definedName name="District" localSheetId="5">'[1]Drop_Downs_and_Tables'!#REF!</definedName>
    <definedName name="District" localSheetId="9">'[2]Drop_Downs_and_Tables'!#REF!</definedName>
    <definedName name="District" localSheetId="7">'[2]Drop_Downs_and_Tables'!#REF!</definedName>
    <definedName name="District" localSheetId="10">'[2]Drop_Downs_and_Tables'!#REF!</definedName>
    <definedName name="District" localSheetId="11">'[2]Drop_Downs_and_Tables'!#REF!</definedName>
    <definedName name="District" localSheetId="12">'[2]Drop_Downs_and_Tables'!#REF!</definedName>
    <definedName name="Location" localSheetId="0">'[3]Drop_Downs_and_Tables'!#REF!</definedName>
    <definedName name="Location" localSheetId="5">'[1]Drop_Downs_and_Tables'!#REF!</definedName>
    <definedName name="Location" localSheetId="9">'[2]Drop_Downs_and_Tables'!#REF!</definedName>
    <definedName name="Location" localSheetId="7">'[2]Drop_Downs_and_Tables'!#REF!</definedName>
    <definedName name="Location" localSheetId="10">'[2]Drop_Downs_and_Tables'!#REF!</definedName>
    <definedName name="Location" localSheetId="11">'[2]Drop_Downs_and_Tables'!#REF!</definedName>
    <definedName name="Location" localSheetId="12">'[2]Drop_Downs_and_Tables'!#REF!</definedName>
    <definedName name="pass" localSheetId="9">'[2]Drop_Downs_and_Tables'!$A$48:$A$51</definedName>
    <definedName name="pass" localSheetId="7">'[2]Drop_Downs_and_Tables'!$A$48:$A$51</definedName>
    <definedName name="pass" localSheetId="10">'[2]Drop_Downs_and_Tables'!$A$48:$A$51</definedName>
    <definedName name="pass" localSheetId="11">'[2]Drop_Downs_and_Tables'!$A$48:$A$51</definedName>
    <definedName name="pass" localSheetId="12">'[2]Drop_Downs_and_Tables'!$A$48:$A$51</definedName>
    <definedName name="_xlnm.Print_Area" localSheetId="1">'Details'!$B$1:$AH$46</definedName>
    <definedName name="SampleUnit">'DropDownsEtc'!$A$13:$A$16</definedName>
    <definedName name="SublotSelection">'DropDownsEtc'!$A$15:$A$20</definedName>
  </definedNames>
  <calcPr fullCalcOnLoad="1"/>
</workbook>
</file>

<file path=xl/comments1.xml><?xml version="1.0" encoding="utf-8"?>
<comments xmlns="http://schemas.openxmlformats.org/spreadsheetml/2006/main">
  <authors>
    <author>bradp</author>
  </authors>
  <commentList>
    <comment ref="D17" authorId="0">
      <text>
        <r>
          <rPr>
            <b/>
            <sz val="8"/>
            <rFont val="Tahoma"/>
            <family val="0"/>
          </rPr>
          <t>bradp:</t>
        </r>
        <r>
          <rPr>
            <sz val="8"/>
            <rFont val="Tahoma"/>
            <family val="0"/>
          </rPr>
          <t xml:space="preserve">
Derive from 1st 2-char of Sample ID</t>
        </r>
      </text>
    </comment>
    <comment ref="D18" authorId="0">
      <text>
        <r>
          <rPr>
            <b/>
            <sz val="8"/>
            <rFont val="Tahoma"/>
            <family val="0"/>
          </rPr>
          <t>bradp:</t>
        </r>
        <r>
          <rPr>
            <sz val="8"/>
            <rFont val="Tahoma"/>
            <family val="0"/>
          </rPr>
          <t xml:space="preserve">
Derive from 3rd-5th char of Sample ID</t>
        </r>
      </text>
    </comment>
  </commentList>
</comments>
</file>

<file path=xl/comments10.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1.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2.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3.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4.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2.xml><?xml version="1.0" encoding="utf-8"?>
<comments xmlns="http://schemas.openxmlformats.org/spreadsheetml/2006/main">
  <authors>
    <author>KYTC</author>
    <author>bradp</author>
  </authors>
  <commentList>
    <comment ref="I20" authorId="0">
      <text>
        <r>
          <rPr>
            <b/>
            <sz val="8"/>
            <rFont val="Tahoma"/>
            <family val="0"/>
          </rPr>
          <t>KYTC:</t>
        </r>
        <r>
          <rPr>
            <sz val="8"/>
            <rFont val="Tahoma"/>
            <family val="0"/>
          </rPr>
          <t xml:space="preserve">
information needed to determine if this was a QC (Quality control test by contractor) or a QA (Quality assurance test run by a cabinet representative)</t>
        </r>
      </text>
    </comment>
    <comment ref="I31" authorId="0">
      <text>
        <r>
          <rPr>
            <b/>
            <sz val="8"/>
            <rFont val="Tahoma"/>
            <family val="0"/>
          </rPr>
          <t>KYTC:</t>
        </r>
        <r>
          <rPr>
            <sz val="8"/>
            <rFont val="Tahoma"/>
            <family val="0"/>
          </rPr>
          <t xml:space="preserve">
this is input from specifications, is almost always 95% and is used to calculate if test passes or fails</t>
        </r>
      </text>
    </comment>
    <comment ref="I32" authorId="0">
      <text>
        <r>
          <rPr>
            <b/>
            <sz val="8"/>
            <rFont val="Tahoma"/>
            <family val="0"/>
          </rPr>
          <t>KYTC:</t>
        </r>
        <r>
          <rPr>
            <sz val="8"/>
            <rFont val="Tahoma"/>
            <family val="0"/>
          </rPr>
          <t xml:space="preserve">
is a correction factor that has been inputted into the testing machine to correct for any discrepancies in the field.</t>
        </r>
      </text>
    </comment>
    <comment ref="I33" authorId="0">
      <text>
        <r>
          <rPr>
            <b/>
            <sz val="8"/>
            <rFont val="Tahoma"/>
            <family val="0"/>
          </rPr>
          <t>KYTC:</t>
        </r>
        <r>
          <rPr>
            <sz val="8"/>
            <rFont val="Tahoma"/>
            <family val="0"/>
          </rPr>
          <t xml:space="preserve">
for a test to pass it must have a % Moisture of +-2% of the Optimum Moisture and have a  % compaction be &gt;= the Required % compaction</t>
        </r>
      </text>
    </comment>
    <comment ref="I34" authorId="0">
      <text>
        <r>
          <rPr>
            <b/>
            <sz val="8"/>
            <rFont val="Tahoma"/>
            <family val="0"/>
          </rPr>
          <t>KYTC:</t>
        </r>
        <r>
          <rPr>
            <sz val="8"/>
            <rFont val="Tahoma"/>
            <family val="0"/>
          </rPr>
          <t xml:space="preserve">
The QA Inspector is to compare the 4 QC tests to the QA sample to determine if they are valid samples.</t>
        </r>
      </text>
    </comment>
    <comment ref="I37" authorId="0">
      <text>
        <r>
          <rPr>
            <b/>
            <sz val="8"/>
            <rFont val="Tahoma"/>
            <family val="0"/>
          </rPr>
          <t>KYTC:</t>
        </r>
        <r>
          <rPr>
            <sz val="8"/>
            <rFont val="Tahoma"/>
            <family val="0"/>
          </rPr>
          <t xml:space="preserve">
if the proctor needs to be corrected this cell is for the original and the cell below is to record the new proctor from test KM 64-512 (which is another test run independently from this one)</t>
        </r>
      </text>
    </comment>
    <comment ref="F3" authorId="0">
      <text>
        <r>
          <rPr>
            <b/>
            <sz val="8"/>
            <rFont val="Tahoma"/>
            <family val="0"/>
          </rPr>
          <t>KYTC:</t>
        </r>
        <r>
          <rPr>
            <sz val="8"/>
            <rFont val="Tahoma"/>
            <family val="0"/>
          </rPr>
          <t xml:space="preserve">
this is the serial number that is unique to the machine</t>
        </r>
      </text>
    </comment>
    <comment ref="I11" authorId="0">
      <text>
        <r>
          <rPr>
            <b/>
            <sz val="8"/>
            <rFont val="Tahoma"/>
            <family val="0"/>
          </rPr>
          <t>KYTC:</t>
        </r>
        <r>
          <rPr>
            <sz val="8"/>
            <rFont val="Tahoma"/>
            <family val="0"/>
          </rPr>
          <t xml:space="preserve">
this is input from specifications, is almost always 95% and is used to calculate if test passes or fails</t>
        </r>
      </text>
    </comment>
    <comment ref="I16" authorId="0">
      <text>
        <r>
          <rPr>
            <b/>
            <sz val="8"/>
            <rFont val="Tahoma"/>
            <family val="0"/>
          </rPr>
          <t>KYTC:</t>
        </r>
        <r>
          <rPr>
            <sz val="8"/>
            <rFont val="Tahoma"/>
            <family val="0"/>
          </rPr>
          <t xml:space="preserve">
elevation test was taken at to accurately reference where the test was taken in the field</t>
        </r>
      </text>
    </comment>
    <comment ref="I21" authorId="0">
      <text>
        <r>
          <rPr>
            <b/>
            <sz val="8"/>
            <rFont val="Tahoma"/>
            <family val="0"/>
          </rPr>
          <t>KYTC:</t>
        </r>
        <r>
          <rPr>
            <sz val="8"/>
            <rFont val="Tahoma"/>
            <family val="0"/>
          </rPr>
          <t xml:space="preserve">
depth of the test "0-12 inches"</t>
        </r>
      </text>
    </comment>
    <comment ref="I22" authorId="0">
      <text>
        <r>
          <rPr>
            <b/>
            <sz val="8"/>
            <rFont val="Tahoma"/>
            <family val="0"/>
          </rPr>
          <t>KYTC:</t>
        </r>
        <r>
          <rPr>
            <sz val="8"/>
            <rFont val="Tahoma"/>
            <family val="0"/>
          </rPr>
          <t xml:space="preserve">
these 6 items are inputted by the tester directly from the output screen of the testing device</t>
        </r>
      </text>
    </comment>
    <comment ref="I28" authorId="0">
      <text>
        <r>
          <rPr>
            <b/>
            <sz val="8"/>
            <rFont val="Tahoma"/>
            <family val="0"/>
          </rPr>
          <t>KYTC:</t>
        </r>
        <r>
          <rPr>
            <sz val="8"/>
            <rFont val="Tahoma"/>
            <family val="0"/>
          </rPr>
          <t xml:space="preserve">
this value taken from the plans or a separate test run, and is used to computer if this test passed or failed</t>
        </r>
      </text>
    </comment>
    <comment ref="I29" authorId="0">
      <text>
        <r>
          <rPr>
            <b/>
            <sz val="8"/>
            <rFont val="Tahoma"/>
            <family val="0"/>
          </rPr>
          <t>KYTC:</t>
        </r>
        <r>
          <rPr>
            <sz val="8"/>
            <rFont val="Tahoma"/>
            <family val="0"/>
          </rPr>
          <t xml:space="preserve">
this is taken from the plans or a separate test and is used to determine if the test passes or fails</t>
        </r>
      </text>
    </comment>
    <comment ref="I30" authorId="0">
      <text>
        <r>
          <rPr>
            <b/>
            <sz val="8"/>
            <rFont val="Tahoma"/>
            <family val="0"/>
          </rPr>
          <t>KYTC:</t>
        </r>
        <r>
          <rPr>
            <sz val="8"/>
            <rFont val="Tahoma"/>
            <family val="0"/>
          </rPr>
          <t xml:space="preserve">
this is input by the tester directly from the testing device. Is used to determine if pass or fail</t>
        </r>
      </text>
    </comment>
    <comment ref="B34" authorId="1">
      <text>
        <r>
          <rPr>
            <b/>
            <sz val="10"/>
            <rFont val="Tahoma"/>
            <family val="0"/>
          </rPr>
          <t>bradp:</t>
        </r>
        <r>
          <rPr>
            <sz val="10"/>
            <rFont val="Tahoma"/>
            <family val="0"/>
          </rPr>
          <t xml:space="preserve">
Not Used for Project Acceptance Samples (only for QC/QA)</t>
        </r>
      </text>
    </comment>
  </commentList>
</comments>
</file>

<file path=xl/comments8.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9.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sharedStrings.xml><?xml version="1.0" encoding="utf-8"?>
<sst xmlns="http://schemas.openxmlformats.org/spreadsheetml/2006/main" count="1474" uniqueCount="458">
  <si>
    <t>KENTUCKY TRANSPORTATION CABINET</t>
  </si>
  <si>
    <t>Department of Highways</t>
  </si>
  <si>
    <t>METER #</t>
  </si>
  <si>
    <t>DC</t>
  </si>
  <si>
    <t>WD</t>
  </si>
  <si>
    <t>MC</t>
  </si>
  <si>
    <t>M</t>
  </si>
  <si>
    <t>DD</t>
  </si>
  <si>
    <t>%M</t>
  </si>
  <si>
    <t>Proctor</t>
  </si>
  <si>
    <t>%DD</t>
  </si>
  <si>
    <t>Station #</t>
  </si>
  <si>
    <t>CL Offset Distance</t>
  </si>
  <si>
    <t>Elevation</t>
  </si>
  <si>
    <t>Test Depth</t>
  </si>
  <si>
    <t>Density Count</t>
  </si>
  <si>
    <t>Wet Density (lb/cf)</t>
  </si>
  <si>
    <t>Moisture (lb)</t>
  </si>
  <si>
    <t>Dry Density (lb/cf)</t>
  </si>
  <si>
    <t>% Moisture</t>
  </si>
  <si>
    <t>Moisture Count</t>
  </si>
  <si>
    <t>Optimum Moisture (%)</t>
  </si>
  <si>
    <t>% Compaction</t>
  </si>
  <si>
    <t>Moisture Correction (%)</t>
  </si>
  <si>
    <t>COUNTY</t>
  </si>
  <si>
    <t>ROAD NAME</t>
  </si>
  <si>
    <t>MODEL #</t>
  </si>
  <si>
    <t>ROUTE #</t>
  </si>
  <si>
    <t>Pass or Fail</t>
  </si>
  <si>
    <t>Plus 4 Material correction from KM 64-512</t>
  </si>
  <si>
    <t>Proctor Value from Plans</t>
  </si>
  <si>
    <t>Longitude</t>
  </si>
  <si>
    <t>Latitude</t>
  </si>
  <si>
    <t>*Proctor from Project Plans or Corrected Proctor</t>
  </si>
  <si>
    <t>Cell</t>
  </si>
  <si>
    <t>type</t>
  </si>
  <si>
    <t>label</t>
  </si>
  <si>
    <t>Alphanumeric</t>
  </si>
  <si>
    <t>Density Meter #</t>
  </si>
  <si>
    <t>Model #</t>
  </si>
  <si>
    <t>Standard Density Count</t>
  </si>
  <si>
    <t>Standard Moisture Count</t>
  </si>
  <si>
    <t>If +4 correction</t>
  </si>
  <si>
    <t>length</t>
  </si>
  <si>
    <t>unit</t>
  </si>
  <si>
    <t>None</t>
  </si>
  <si>
    <t>LB/cf</t>
  </si>
  <si>
    <t xml:space="preserve">lb </t>
  </si>
  <si>
    <t>%</t>
  </si>
  <si>
    <t>.</t>
  </si>
  <si>
    <t>v1.0</t>
  </si>
  <si>
    <t>Sample ID</t>
  </si>
  <si>
    <t>Sample Unit</t>
  </si>
  <si>
    <t>Sample Date</t>
  </si>
  <si>
    <t>Material Code</t>
  </si>
  <si>
    <t>Contract</t>
  </si>
  <si>
    <t>Project</t>
  </si>
  <si>
    <t>Line Item Number</t>
  </si>
  <si>
    <t>District</t>
  </si>
  <si>
    <t>Remarks</t>
  </si>
  <si>
    <t>Sample Status</t>
  </si>
  <si>
    <t>Sample Type</t>
  </si>
  <si>
    <t>Acceptance Method</t>
  </si>
  <si>
    <t>Test Method</t>
  </si>
  <si>
    <t>Read-Only</t>
  </si>
  <si>
    <t>Control Type</t>
  </si>
  <si>
    <t>Control Number</t>
  </si>
  <si>
    <t>Remark ID</t>
  </si>
  <si>
    <t>Remark Type</t>
  </si>
  <si>
    <t>GEN</t>
  </si>
  <si>
    <t>SM Table</t>
  </si>
  <si>
    <t>SM Column</t>
  </si>
  <si>
    <t>Comment</t>
  </si>
  <si>
    <t>c</t>
  </si>
  <si>
    <t>x</t>
  </si>
  <si>
    <t>t_smpl</t>
  </si>
  <si>
    <t>smpl_id</t>
  </si>
  <si>
    <t>smpld_by</t>
  </si>
  <si>
    <t>B18</t>
  </si>
  <si>
    <t>Sampler ID</t>
  </si>
  <si>
    <t>matl_cd</t>
  </si>
  <si>
    <t>prodr_supp_cd</t>
  </si>
  <si>
    <t>plant_id</t>
  </si>
  <si>
    <t>cms_uid</t>
  </si>
  <si>
    <t>Existing on t_matl_user 
AND t_matl_user.sm_user_ind='Y'</t>
  </si>
  <si>
    <t>witnes_by_cms_uid</t>
  </si>
  <si>
    <t>auth_by_cms_uid</t>
  </si>
  <si>
    <t>rel_smpl_id</t>
  </si>
  <si>
    <t>rmrks_id</t>
  </si>
  <si>
    <t>smpl_t</t>
  </si>
  <si>
    <t>Embed code table in spreadsheet</t>
  </si>
  <si>
    <t>cntrl_t</t>
  </si>
  <si>
    <t>cntrl_nbr</t>
  </si>
  <si>
    <t>smpl_dt</t>
  </si>
  <si>
    <t>d</t>
  </si>
  <si>
    <t>log_dt</t>
  </si>
  <si>
    <t>Current system date</t>
  </si>
  <si>
    <t>geog_area_t</t>
  </si>
  <si>
    <t>stat_t</t>
  </si>
  <si>
    <t>auth_dt</t>
  </si>
  <si>
    <t>acpt_meth_t</t>
  </si>
  <si>
    <t>smpl_mix_id</t>
  </si>
  <si>
    <t>smpl_dsn_t</t>
  </si>
  <si>
    <t>last_modfd_uid</t>
  </si>
  <si>
    <t>last_modfd_dt</t>
  </si>
  <si>
    <t>t_cont_smpl</t>
  </si>
  <si>
    <t>cont_id</t>
  </si>
  <si>
    <t>prj_nbr</t>
  </si>
  <si>
    <t>ln_itm_nbr</t>
  </si>
  <si>
    <t>repr_qty</t>
  </si>
  <si>
    <t>t_smpl_tst</t>
  </si>
  <si>
    <t>tst_meth</t>
  </si>
  <si>
    <t>smpl_tst_nbr</t>
  </si>
  <si>
    <t>lab_id</t>
  </si>
  <si>
    <t>B20</t>
  </si>
  <si>
    <t>strt_dt</t>
  </si>
  <si>
    <t>est_cmpl_dt</t>
  </si>
  <si>
    <t>actl_cmpl_dt</t>
  </si>
  <si>
    <t>t_smpl_tstr</t>
  </si>
  <si>
    <t>tst_id</t>
  </si>
  <si>
    <t>B24</t>
  </si>
  <si>
    <t>B30</t>
  </si>
  <si>
    <t>t_tst_rslt_hdr</t>
  </si>
  <si>
    <t>effdt</t>
  </si>
  <si>
    <t>t_tst_rslt_dtl</t>
  </si>
  <si>
    <t>tst_fld_sn</t>
  </si>
  <si>
    <t>tst_strg_fld_val</t>
  </si>
  <si>
    <t>tst_numrc_fld_val</t>
  </si>
  <si>
    <t>B19</t>
  </si>
  <si>
    <t>B23</t>
  </si>
  <si>
    <t>B27</t>
  </si>
  <si>
    <t>t_rmrks_dtl</t>
  </si>
  <si>
    <t>rmrks_t</t>
  </si>
  <si>
    <t>rmrks_sn</t>
  </si>
  <si>
    <t>rmrks_txt_fld</t>
  </si>
  <si>
    <t xml:space="preserve"> </t>
  </si>
  <si>
    <t>Corrected Proctor Density from KM 64-512</t>
  </si>
  <si>
    <t>Wet Density</t>
  </si>
  <si>
    <t>Optimum Moisture</t>
  </si>
  <si>
    <t>Target Density</t>
  </si>
  <si>
    <t>Dry Density</t>
  </si>
  <si>
    <t>Moisture</t>
  </si>
  <si>
    <t>Moisture Correction</t>
  </si>
  <si>
    <t>Road Name</t>
  </si>
  <si>
    <t>Route #</t>
  </si>
  <si>
    <t>County</t>
  </si>
  <si>
    <t xml:space="preserve">   Proctor Value from Plans</t>
  </si>
  <si>
    <t>Numeric</t>
  </si>
  <si>
    <t>Label</t>
  </si>
  <si>
    <t>FT</t>
  </si>
  <si>
    <t>B4</t>
  </si>
  <si>
    <t>B5</t>
  </si>
  <si>
    <t>B6</t>
  </si>
  <si>
    <t>B7</t>
  </si>
  <si>
    <t>B10</t>
  </si>
  <si>
    <t>B11</t>
  </si>
  <si>
    <t>B12</t>
  </si>
  <si>
    <t>B13</t>
  </si>
  <si>
    <t>B16</t>
  </si>
  <si>
    <t>B17</t>
  </si>
  <si>
    <t>B21</t>
  </si>
  <si>
    <t>B22</t>
  </si>
  <si>
    <t>B25</t>
  </si>
  <si>
    <t>B26</t>
  </si>
  <si>
    <t>Intended Use</t>
  </si>
  <si>
    <t>n/a</t>
  </si>
  <si>
    <t>sta</t>
  </si>
  <si>
    <t>offst</t>
  </si>
  <si>
    <t>intd_use_txt</t>
  </si>
  <si>
    <t>SM Template Mapping</t>
  </si>
  <si>
    <t>SOIL</t>
  </si>
  <si>
    <t>Division of Materials</t>
  </si>
  <si>
    <t>Producer/Supplier Code</t>
  </si>
  <si>
    <t>Y</t>
  </si>
  <si>
    <t>TR</t>
  </si>
  <si>
    <t>LNBR</t>
  </si>
  <si>
    <t>Contractor Entries</t>
  </si>
  <si>
    <t>KYTC Entries</t>
  </si>
  <si>
    <t xml:space="preserve">   (Add as many rows as required)</t>
  </si>
  <si>
    <t>Logical Validation</t>
  </si>
  <si>
    <t>prod_nm</t>
  </si>
  <si>
    <t>plant_t</t>
  </si>
  <si>
    <t>revise_smpl_id</t>
  </si>
  <si>
    <t>smpl_origin</t>
  </si>
  <si>
    <t>Existing on t_cd_tbl_dtl (cd_id)
AND t_cd_tbl_dtl.tbl_id='SMPLTYPE'</t>
  </si>
  <si>
    <t>smpld_fr_txt</t>
  </si>
  <si>
    <t>unt_t</t>
  </si>
  <si>
    <t>mnfctr_cd</t>
  </si>
  <si>
    <t>twn</t>
  </si>
  <si>
    <t>buy_usa_ind</t>
  </si>
  <si>
    <t>buy_usa_rqrdmt_t</t>
  </si>
  <si>
    <t>Existing on t_cd_tbl_dtl (cd_id)
AND t_cd_tbl_dtl.tbl_id='GEOGAREA'</t>
  </si>
  <si>
    <t>Existing on t_cd_tbl_dtl (cd_id)
AND t_cd_tbl_dtl.tbl_id='SMPLSTAT'</t>
  </si>
  <si>
    <t>ref</t>
  </si>
  <si>
    <t>smpl_sz</t>
  </si>
  <si>
    <t>Existing on t_cd_tbl_dtl (cd_id)
AND t_cd_tbl_dtl.tbl_id='ACPTMETH'</t>
  </si>
  <si>
    <t>reqst_by_nm</t>
  </si>
  <si>
    <t>std_rmrks_ind</t>
  </si>
  <si>
    <t>smpl_lock_ind</t>
  </si>
  <si>
    <t>dstnc_fnsh_grd</t>
  </si>
  <si>
    <t>dstnc_fnsh_grd_unt</t>
  </si>
  <si>
    <t>seal_nbr</t>
  </si>
  <si>
    <t>ref_doc</t>
  </si>
  <si>
    <t>sz_unt_t</t>
  </si>
  <si>
    <t>lock_type</t>
  </si>
  <si>
    <t>locked_by</t>
  </si>
  <si>
    <t>lock_dt</t>
  </si>
  <si>
    <t>lev1_office_ind</t>
  </si>
  <si>
    <t>lev2_office_nbr</t>
  </si>
  <si>
    <t>lev3_office_nbr</t>
  </si>
  <si>
    <t>lev4_office_nbr</t>
  </si>
  <si>
    <t>chrg_amt</t>
  </si>
  <si>
    <t>Use Sample Date as Test Date</t>
  </si>
  <si>
    <r>
      <t xml:space="preserve">Up to 254 char Sample Remark </t>
    </r>
    <r>
      <rPr>
        <b/>
        <sz val="10"/>
        <rFont val="Arial"/>
        <family val="2"/>
      </rPr>
      <t xml:space="preserve"> 
(NOTE: COULD HAVE REMARK FOR EACH TEST.)</t>
    </r>
  </si>
  <si>
    <t>Corrected Proctor Density
    from KM 64-512</t>
  </si>
  <si>
    <t>QC Tests Witnessed by KYTC</t>
  </si>
  <si>
    <t xml:space="preserve">   Corrected Proctor Density
      from KM 64-512</t>
  </si>
  <si>
    <t>B32</t>
  </si>
  <si>
    <t>SiteManager Sample ID</t>
  </si>
  <si>
    <t>Derived from first two characters of Sample ID</t>
  </si>
  <si>
    <t>Description</t>
  </si>
  <si>
    <t>B8</t>
  </si>
  <si>
    <t>B14</t>
  </si>
  <si>
    <t>B28</t>
  </si>
  <si>
    <t>B33</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</si>
  <si>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</si>
  <si>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</si>
  <si>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</si>
  <si>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</si>
  <si>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</si>
  <si>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</si>
  <si>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</si>
  <si>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</si>
  <si>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</si>
  <si>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</si>
  <si>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</si>
  <si>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</si>
  <si>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</si>
  <si>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</si>
  <si>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</si>
  <si>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</si>
  <si>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</si>
  <si>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</si>
  <si>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</si>
  <si>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</si>
  <si>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</si>
  <si>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</si>
  <si>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</si>
  <si>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</si>
  <si>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</si>
  <si>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Tracks Pre-Production Workbook Changes</t>
  </si>
  <si>
    <t>Date</t>
  </si>
  <si>
    <t>Initials</t>
  </si>
  <si>
    <t>BGP</t>
  </si>
  <si>
    <t>Mix ID</t>
  </si>
  <si>
    <t>N/A</t>
  </si>
  <si>
    <t>Sampling Technician (SM User ID)</t>
  </si>
  <si>
    <t>Represented Material Quantity</t>
  </si>
  <si>
    <t>Repr Material Quantity Units</t>
  </si>
  <si>
    <t>SM Laboratory ID</t>
  </si>
  <si>
    <t>Sublot Sample</t>
  </si>
  <si>
    <t>discipline_id</t>
  </si>
  <si>
    <t>discipline_version</t>
  </si>
  <si>
    <t>replace_allowed_indicator</t>
  </si>
  <si>
    <t>Special Processing</t>
  </si>
  <si>
    <t>No duplicates of key (highlighted in yellow);
IF Sample ID "blank", THEN skip to next record</t>
  </si>
  <si>
    <t>Existing on t_cd_tbl_dtl (cd_id)
AND t_cd_tbl_dtl.tbl_id='CNTRLTYP'</t>
  </si>
  <si>
    <t>Existing on t_matl
AND t.matl_actvty_stat_t = "A"</t>
  </si>
  <si>
    <t>Existing on t_prodr_supp
AND t_prodr_supp.actvty_stat_t = "A"
AND smpl_dt (below) is between 
            t_prodr_supp_matl.effdt &amp; exp_dt
            (for the matl_cd above)</t>
  </si>
  <si>
    <t>SM User ID from Header</t>
  </si>
  <si>
    <t>Set Only for QC Samples
Initialized to "N" otherwise</t>
  </si>
  <si>
    <t>Long Description</t>
  </si>
  <si>
    <t xml:space="preserve">SiteManager 
Sample ID </t>
  </si>
  <si>
    <t>Authorizer SM User ID</t>
  </si>
  <si>
    <t>Authorization Date</t>
  </si>
  <si>
    <t>Sample "Creator" 
SM User ID</t>
  </si>
  <si>
    <t>Geographic Area</t>
  </si>
  <si>
    <t>Intended Use (of material sampled)</t>
  </si>
  <si>
    <t>Last Modified Date</t>
  </si>
  <si>
    <t>Last Modified User ID</t>
  </si>
  <si>
    <t>Sample Logged Date</t>
  </si>
  <si>
    <t>Offset</t>
  </si>
  <si>
    <t>Plant ID</t>
  </si>
  <si>
    <t>Producer / Supplier</t>
  </si>
  <si>
    <t>Related Sample ID</t>
  </si>
  <si>
    <t>Remarks ID</t>
  </si>
  <si>
    <t>Mix Design Type</t>
  </si>
  <si>
    <t>Station</t>
  </si>
  <si>
    <t xml:space="preserve">Sampling KYTC Witness SM User ID </t>
  </si>
  <si>
    <t>Product Name</t>
  </si>
  <si>
    <t>Plant Type</t>
  </si>
  <si>
    <t>Revised Sample ID</t>
  </si>
  <si>
    <t>Sample Origin</t>
  </si>
  <si>
    <t>Sample From</t>
  </si>
  <si>
    <t>Manufacturer</t>
  </si>
  <si>
    <t>Town (where sampled)</t>
  </si>
  <si>
    <t>Buy USA Indicator</t>
  </si>
  <si>
    <t>Buy USA Requirement Type</t>
  </si>
  <si>
    <t>Reference</t>
  </si>
  <si>
    <t>Sample Size</t>
  </si>
  <si>
    <t>Name of Sample Requester</t>
  </si>
  <si>
    <t>Standard Remarks Included Indicator</t>
  </si>
  <si>
    <t>Sample Locked Indicator</t>
  </si>
  <si>
    <t>Distance From Finished Grade</t>
  </si>
  <si>
    <t>Distance From Finished Grade Unit</t>
  </si>
  <si>
    <t>Reference Document</t>
  </si>
  <si>
    <t>Sample Size Unit</t>
  </si>
  <si>
    <t>Sample Lock Type</t>
  </si>
  <si>
    <t>Sample Locked By (SM User ID)</t>
  </si>
  <si>
    <t>Sample Lock Date</t>
  </si>
  <si>
    <t>Sample Lock Level 1 Office</t>
  </si>
  <si>
    <t>Sample Lock Level 2 Office</t>
  </si>
  <si>
    <t>Sample Lock Level 3 Office</t>
  </si>
  <si>
    <t>Sample Lock Level 4 Office</t>
  </si>
  <si>
    <t>These three keys (and matl_cd from Header tab) must exist on t_cont_streq_matl.</t>
  </si>
  <si>
    <t>NUMBER OF QC SAMPLES</t>
  </si>
  <si>
    <t>Contract ID</t>
  </si>
  <si>
    <t>Project Number</t>
  </si>
  <si>
    <t>Represented Quantity</t>
  </si>
  <si>
    <t>Remark Sequence Number</t>
  </si>
  <si>
    <t>Test Number</t>
  </si>
  <si>
    <t>Charge Amount</t>
  </si>
  <si>
    <t>Actual Completion Date</t>
  </si>
  <si>
    <t>SiteManager 
Sample ID</t>
  </si>
  <si>
    <t>Tester ID</t>
  </si>
  <si>
    <t>Effective Date</t>
  </si>
  <si>
    <t>IF Not Used,
Initialize to " " 
(i.e., space)</t>
  </si>
  <si>
    <t>IF Not Used
Initialize to 0</t>
  </si>
  <si>
    <t>Test Field Sequence Number</t>
  </si>
  <si>
    <t>Test Field String Value</t>
  </si>
  <si>
    <t>Test Field Numeric Value</t>
  </si>
  <si>
    <t>CUYD</t>
  </si>
  <si>
    <t>CU M</t>
  </si>
  <si>
    <t>YES</t>
  </si>
  <si>
    <t>no longer used</t>
  </si>
  <si>
    <t>NO</t>
  </si>
  <si>
    <r>
      <t xml:space="preserve">Existing on t_matl_user 
AND t_matl_user.sm_user_ind='Y'
</t>
    </r>
    <r>
      <rPr>
        <b/>
        <sz val="9"/>
        <color indexed="10"/>
        <rFont val="Arial"/>
        <family val="2"/>
      </rPr>
      <t>QUESTION: SHOULD WE CHECK GROUP SECURITY FOR "AUTHORIZATION"?</t>
    </r>
  </si>
  <si>
    <r>
      <t xml:space="preserve">IF </t>
    </r>
    <r>
      <rPr>
        <b/>
        <sz val="10"/>
        <color indexed="10"/>
        <rFont val="Arial"/>
        <family val="2"/>
      </rPr>
      <t>No Sample ID</t>
    </r>
    <r>
      <rPr>
        <sz val="10"/>
        <color indexed="10"/>
        <rFont val="Arial"/>
        <family val="2"/>
      </rPr>
      <t>, Ignore Row.</t>
    </r>
  </si>
  <si>
    <r>
      <t xml:space="preserve">Not Used
</t>
    </r>
    <r>
      <rPr>
        <sz val="9"/>
        <color indexed="10"/>
        <rFont val="Arial"/>
        <family val="2"/>
      </rPr>
      <t>Initialized to " " (i.e., space)</t>
    </r>
  </si>
  <si>
    <r>
      <t xml:space="preserve">Not Used
</t>
    </r>
    <r>
      <rPr>
        <b/>
        <sz val="9"/>
        <color indexed="10"/>
        <rFont val="Arial"/>
        <family val="2"/>
      </rPr>
      <t>Initialized to "" (i.e., NULL)</t>
    </r>
  </si>
  <si>
    <r>
      <t>User Entry</t>
    </r>
    <r>
      <rPr>
        <b/>
        <sz val="10"/>
        <rFont val="Arial"/>
        <family val="2"/>
      </rPr>
      <t xml:space="preserve">                                     XML Schema 
</t>
    </r>
    <r>
      <rPr>
        <b/>
        <sz val="10"/>
        <color indexed="12"/>
        <rFont val="Arial"/>
        <family val="2"/>
      </rPr>
      <t xml:space="preserve">Sheet Map   </t>
    </r>
    <r>
      <rPr>
        <b/>
        <sz val="10"/>
        <rFont val="Arial"/>
        <family val="2"/>
      </rPr>
      <t xml:space="preserve">                                Column Name</t>
    </r>
  </si>
  <si>
    <r>
      <t xml:space="preserve">IF t_smpl.smpl_t = "QC" THEN
   t_cont_smpl.repr_qty = 
            User Entered "Represent Quantity" </t>
    </r>
    <r>
      <rPr>
        <b/>
        <sz val="10"/>
        <rFont val="Arial"/>
        <family val="2"/>
      </rPr>
      <t>/ J4</t>
    </r>
    <r>
      <rPr>
        <sz val="10"/>
        <rFont val="Arial"/>
        <family val="0"/>
      </rPr>
      <t xml:space="preserve">
ELSE
   just use User Entered "Represented Quantity"
ENDIF
     </t>
    </r>
  </si>
  <si>
    <r>
      <t xml:space="preserve">THESE THREE FIELDS COME FROM THE FIRST THREE COLUMNS ON THE "Project Item" TAB 
</t>
    </r>
    <r>
      <rPr>
        <b/>
        <sz val="10"/>
        <color indexed="10"/>
        <rFont val="Arial"/>
        <family val="2"/>
      </rPr>
      <t>(AND EACH ROW ON THAT TAB REPEATS FOR EVERY ROW ON THIS TAB HAVING A "Sample ID")</t>
    </r>
  </si>
  <si>
    <r>
      <t xml:space="preserve">Not Used
</t>
    </r>
    <r>
      <rPr>
        <sz val="9"/>
        <color indexed="10"/>
        <rFont val="Arial"/>
        <family val="2"/>
      </rPr>
      <t>Initialized to 0</t>
    </r>
  </si>
  <si>
    <r>
      <t xml:space="preserve">A DUPLICATE OF KEY (highlighted in yellow) IS NOT AN ERROR IN THIS CASE. (Just removed duplicates prior to writing to DB)
</t>
    </r>
    <r>
      <rPr>
        <sz val="10"/>
        <rFont val="Arial"/>
        <family val="2"/>
      </rPr>
      <t xml:space="preserve">
IF "blank", THEN skip to next record
</t>
    </r>
  </si>
  <si>
    <r>
      <t xml:space="preserve">Test Specification Date (Not used in this discipline)
</t>
    </r>
    <r>
      <rPr>
        <sz val="10"/>
        <color indexed="10"/>
        <rFont val="Arial"/>
        <family val="2"/>
      </rPr>
      <t>Initialized to null (0 on SM DB)</t>
    </r>
  </si>
  <si>
    <t>district</t>
  </si>
  <si>
    <t>Note:  For DGA &amp; CSB, test section</t>
  </si>
  <si>
    <t>5 equal sections of 500 SY (420 SM) @ random locations</t>
  </si>
  <si>
    <t>Target Density (lb/cf)*</t>
  </si>
  <si>
    <t>% Compaction**</t>
  </si>
  <si>
    <t>QA validation of QC tests (P or F)***</t>
  </si>
  <si>
    <t>** 95% minimum individual test, average of 5 test 98%</t>
  </si>
  <si>
    <t>Avg. 5 test</t>
  </si>
  <si>
    <t>2500 SY (2100 SM)</t>
  </si>
  <si>
    <t>Required % Compaction</t>
  </si>
  <si>
    <t>Moisture-Density Test Report</t>
  </si>
  <si>
    <t>Crew</t>
  </si>
  <si>
    <t>DGA</t>
  </si>
  <si>
    <t>CSB</t>
  </si>
  <si>
    <t/>
  </si>
  <si>
    <t xml:space="preserve">Project   </t>
  </si>
  <si>
    <t xml:space="preserve">Line Item Number   </t>
  </si>
  <si>
    <t>GTNUCDENS</t>
  </si>
  <si>
    <t>MOISTURE-NUCLEAR DENSITY</t>
  </si>
  <si>
    <t>ALL</t>
  </si>
  <si>
    <t>ZZZZZ</t>
  </si>
  <si>
    <t>Filename</t>
  </si>
  <si>
    <t>Material Type</t>
  </si>
  <si>
    <t>DGA or CSB or SOIL</t>
  </si>
  <si>
    <t>QA validation of QC tests (P or F)</t>
  </si>
  <si>
    <t>Inch</t>
  </si>
  <si>
    <t>0-9999999</t>
  </si>
  <si>
    <t>0-18</t>
  </si>
  <si>
    <t>0-100</t>
  </si>
  <si>
    <t>60-160</t>
  </si>
  <si>
    <t>ranges</t>
  </si>
  <si>
    <t>0-125</t>
  </si>
  <si>
    <t>B29</t>
  </si>
  <si>
    <t>Roll/Sublot #</t>
  </si>
  <si>
    <r>
      <t>Required</t>
    </r>
    <r>
      <rPr>
        <sz val="10"/>
        <color indexed="10"/>
        <rFont val="Arial"/>
        <family val="2"/>
      </rPr>
      <t xml:space="preserve"> </t>
    </r>
    <r>
      <rPr>
        <sz val="10"/>
        <rFont val="Arial"/>
        <family val="2"/>
      </rPr>
      <t>% Compaction</t>
    </r>
  </si>
  <si>
    <t>Comes from t_rmks_dtl tab
(Remark on Header tab is duplicated for all samples)</t>
  </si>
  <si>
    <t>Existing on t_matl_user 
AND t_matl_user.smplr_ind='Y'</t>
  </si>
  <si>
    <t>QC01</t>
  </si>
  <si>
    <t>QC05</t>
  </si>
  <si>
    <t>QC01 - Comment  (NOT CURRENTLY USED)</t>
  </si>
  <si>
    <t>QC01 - GenericString2  (NOT CURRENTLY USED)</t>
  </si>
  <si>
    <t>QC01 - GenericNum1  (NOT CURRENTLY USED)</t>
  </si>
  <si>
    <t>QC01 - GenericNum2  (NOT CURRENTLY USED)</t>
  </si>
  <si>
    <t>QC01 - GenericNum3  (NOT CURRENTLY USED)</t>
  </si>
  <si>
    <t>QC01 - GenericNum4  (NOT CURRENTLY USED)</t>
  </si>
  <si>
    <t>Existing on t_tst_fee_schd</t>
  </si>
  <si>
    <t>The Tester must have active “GRADING TECHNICIAN LEVEL I” Tester qualification for a Material Category of “GEOTECH DENSITY”.</t>
  </si>
  <si>
    <r>
      <t xml:space="preserve">Existing on t_matl_user 
AND  t_matl_user.tstr_ind='Y"
AND  active test qualification of </t>
    </r>
    <r>
      <rPr>
        <b/>
        <sz val="10"/>
        <rFont val="Arial"/>
        <family val="0"/>
      </rPr>
      <t>"GRADING TECHNICIAN LEVEL I"</t>
    </r>
    <r>
      <rPr>
        <sz val="10"/>
        <rFont val="Arial"/>
        <family val="0"/>
      </rPr>
      <t xml:space="preserve"> 
        (  I.e., At least one row returned from:
         SELECT * FROM t_tst_prsnl_qualfn
         WHERE tst_id = tst_id
         AND      tst_prsnlqualfn_t = "</t>
    </r>
    <r>
      <rPr>
        <b/>
        <sz val="10"/>
        <rFont val="Arial"/>
        <family val="2"/>
      </rPr>
      <t>GDNS</t>
    </r>
    <r>
      <rPr>
        <sz val="10"/>
        <rFont val="Arial"/>
        <family val="0"/>
      </rPr>
      <t>"
         AND      qualfn_lev_t = "</t>
    </r>
    <r>
      <rPr>
        <b/>
        <sz val="10"/>
        <rFont val="Arial"/>
        <family val="2"/>
      </rPr>
      <t>GRT1</t>
    </r>
    <r>
      <rPr>
        <sz val="10"/>
        <rFont val="Arial"/>
        <family val="0"/>
      </rPr>
      <t>"
         AND      exp_dt &gt;= t_smpl_tst.strt_dt (same keys as current row)
         AND      effdt     &lt;= t_smpl_tst.strt_dt (same keys as current row)
         For any row above, return at least one row:
         SELECT * FROM t_tst_prsnqualftst
         WHERE tst_id = tst_id
         AND      tst_prsnlqualfn_t = t_tst_prsnl_qualfn.tst_prsnlqualfn_t
         AND      qualfn_lev_t = t_tst_prsnl_qualfn.qualfn_lev_t
         AND      effdt = t_tst_prsnl_qualfn.effdt
         AND      tst_meth = t_smpl_tst.tst_meth   )</t>
    </r>
  </si>
  <si>
    <t>QC01 - Road Name</t>
  </si>
  <si>
    <t>F8</t>
  </si>
  <si>
    <t>F9</t>
  </si>
  <si>
    <t>QC01 - County</t>
  </si>
  <si>
    <t>QC01 - Route #</t>
  </si>
  <si>
    <t>QC01 - Density Meter #</t>
  </si>
  <si>
    <t>QC01 - Model #</t>
  </si>
  <si>
    <t>QC01 - Latitude</t>
  </si>
  <si>
    <t>QC01 - Longitude</t>
  </si>
  <si>
    <t>QC01 - Elevation</t>
  </si>
  <si>
    <t>QC01 - Standard Density Count</t>
  </si>
  <si>
    <t>QC01 - Standard Moisture Count</t>
  </si>
  <si>
    <t>QC01 - Test Depth</t>
  </si>
  <si>
    <t>QC01 - Density Count</t>
  </si>
  <si>
    <t>QC01 - Wet Density</t>
  </si>
  <si>
    <t>QC01 - Moisture Count</t>
  </si>
  <si>
    <t>QC01 - Moisture</t>
  </si>
  <si>
    <t>QC01 - Dry Density</t>
  </si>
  <si>
    <t>QC01 - % Moisture</t>
  </si>
  <si>
    <t>QC01 - Target Density</t>
  </si>
  <si>
    <t>QC01 - Optimum Moisture</t>
  </si>
  <si>
    <t>QC01 - % Compaction</t>
  </si>
  <si>
    <t>QC01 - Required % Compaction</t>
  </si>
  <si>
    <t>QC01 - Moisture Correction</t>
  </si>
  <si>
    <t>QC01 - Pass or Fail</t>
  </si>
  <si>
    <t>QC01 - QA validation of QC tests (P or F)</t>
  </si>
  <si>
    <t>QC01 - LABEL: If +4 correction</t>
  </si>
  <si>
    <t>QC01 - Proctor Value from Plans</t>
  </si>
  <si>
    <t>QC01 - Corrected Proctor Density from KM 64-512</t>
  </si>
  <si>
    <t>Represented</t>
  </si>
  <si>
    <t>Quantity</t>
  </si>
  <si>
    <t>Line Item</t>
  </si>
  <si>
    <t>Number</t>
  </si>
  <si>
    <t xml:space="preserve">Represented Quantity   </t>
  </si>
  <si>
    <t>STABLIZED SUBGD</t>
  </si>
  <si>
    <t>S</t>
  </si>
  <si>
    <t>Must be &gt;= Received Date (for the same row)</t>
  </si>
  <si>
    <t>Must be &gt;= Received Date AND Actual Start Date (for the same row)</t>
  </si>
  <si>
    <t>Existing on t_cd_tbl_dtl (cd_id)
AND t_cd_tbl_dtl.tbl_id='UNITS'</t>
  </si>
  <si>
    <t xml:space="preserve">This will be the total Represented Quantity recorded on the Project Item Tab corresponding to each specific Sublot, except for the QA sample which will be the entire amount on the Project Item tab..
NOTE: the Repr Qty for each Sublot is computed as follows:
IF the Cumulative Repr Qty (from the Project Items tab) &gt; (500 * Sublot Number) THEN
      Repr Qty for this Sublot = 500
ELSE
      Repr Qty for this Sublot = 
      Cumulative Repr Qty - 
     (Total for Sublot's before this one)
</t>
  </si>
  <si>
    <t>Use the Sample ID Prefix to uniquely tie this set of samples together.</t>
  </si>
  <si>
    <t>Received Date</t>
  </si>
  <si>
    <t>Actual Start Date</t>
  </si>
  <si>
    <t>QC01 - Template Status (TEMPSTAT)</t>
  </si>
  <si>
    <t xml:space="preserve">TON </t>
  </si>
  <si>
    <t>33</t>
  </si>
  <si>
    <t>35</t>
  </si>
  <si>
    <t>B34</t>
  </si>
  <si>
    <t xml:space="preserve">   QC Tests Witnessed by KYTC</t>
  </si>
  <si>
    <t>F35</t>
  </si>
  <si>
    <t>DENSACPT</t>
  </si>
  <si>
    <t>Tester (SM User ID)</t>
  </si>
  <si>
    <t>First generation of the GTNUCDENS Spreadsheet for PROJECT ACCEPTANCE.</t>
  </si>
  <si>
    <t>Authorized By (SM User ID)</t>
  </si>
  <si>
    <r>
      <t xml:space="preserve">Type &amp; Size   </t>
    </r>
    <r>
      <rPr>
        <b/>
        <sz val="10"/>
        <rFont val="Arial"/>
        <family val="2"/>
      </rPr>
      <t>AND</t>
    </r>
    <r>
      <rPr>
        <sz val="10"/>
        <rFont val="Arial"/>
        <family val="0"/>
      </rPr>
      <t xml:space="preserve">
CHOOSE CASE tst_fld_sn
</t>
    </r>
    <r>
      <rPr>
        <sz val="10"/>
        <color indexed="10"/>
        <rFont val="Arial"/>
        <family val="2"/>
      </rPr>
      <t xml:space="preserve">      CASE </t>
    </r>
    <r>
      <rPr>
        <b/>
        <sz val="10"/>
        <color indexed="10"/>
        <rFont val="Arial"/>
        <family val="2"/>
      </rPr>
      <t>2   [Code Table check]</t>
    </r>
    <r>
      <rPr>
        <sz val="10"/>
        <color indexed="10"/>
        <rFont val="Arial"/>
        <family val="2"/>
      </rPr>
      <t xml:space="preserve">
            Existing on t_cd_tbl_dtl (cd_id)
            AND t_cd_tbl_dtl.tbl_id='TEMPSTAT'
      CASE 35  </t>
    </r>
    <r>
      <rPr>
        <b/>
        <sz val="10"/>
        <color indexed="10"/>
        <rFont val="Arial"/>
        <family val="2"/>
      </rPr>
      <t xml:space="preserve"> [Witness check]</t>
    </r>
    <r>
      <rPr>
        <sz val="10"/>
        <color indexed="10"/>
        <rFont val="Arial"/>
        <family val="2"/>
      </rPr>
      <t xml:space="preserve">
            Existing on t_matl_user 
            AND t_matl_user.sm_user_ind='Y'
</t>
    </r>
    <r>
      <rPr>
        <sz val="10"/>
        <rFont val="Arial"/>
        <family val="0"/>
      </rPr>
      <t>ENDCASE</t>
    </r>
  </si>
  <si>
    <r>
      <t xml:space="preserve">Type &amp; Size   </t>
    </r>
    <r>
      <rPr>
        <b/>
        <sz val="10"/>
        <rFont val="Arial"/>
        <family val="2"/>
      </rPr>
      <t>AND</t>
    </r>
    <r>
      <rPr>
        <sz val="10"/>
        <rFont val="Arial"/>
        <family val="0"/>
      </rPr>
      <t xml:space="preserve">
CHOOSE CASE tst_fld_sn
      CASE "SequenceNumber"
            &lt;Edit Goes Here&gt;
ENDCASE</t>
    </r>
  </si>
  <si>
    <t xml:space="preserve">Version </t>
  </si>
  <si>
    <t xml:space="preserve">Discipline </t>
  </si>
  <si>
    <t xml:space="preserve">                                                     KYTC USE ONLY - PROJECT ACCEPTANCE SAMPLES</t>
  </si>
  <si>
    <t>PACP</t>
  </si>
  <si>
    <r>
      <t xml:space="preserve">*** The QA test results must be within +- 5 lb/cu ft of the Wet Density and +- 1% of the Moisture Content for all QC tests associated with it. </t>
    </r>
    <r>
      <rPr>
        <i/>
        <sz val="10"/>
        <color indexed="10"/>
        <rFont val="Arial"/>
        <family val="2"/>
      </rPr>
      <t>(NOT APPLICABLE FOR PACP SAMPLES)</t>
    </r>
  </si>
  <si>
    <t>SQYD</t>
  </si>
  <si>
    <t>1.0</t>
  </si>
  <si>
    <t>(New XML Schema)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</si>
</sst>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0"/>
    <numFmt numFmtId="171" formatCode="0.00000"/>
    <numFmt numFmtId="172" formatCode="0.000"/>
    <numFmt numFmtId="173" formatCode="yyyymmddhhmmss"/>
    <numFmt numFmtId="174" formatCode="[$-409]h:mm:ss\ AM/PM"/>
    <numFmt numFmtId="175" formatCode="m/d/yy;@"/>
    <numFmt numFmtId="176" formatCode="mm/dd"/>
    <numFmt numFmtId="177" formatCode="mm/dd/yy"/>
    <numFmt numFmtId="178" formatCode="&quot;$&quot;#,##0.00"/>
    <numFmt numFmtId="179" formatCode="mm/dd/yy;@"/>
  </numFmts>
  <fonts count="64">
    <font>
      <sz val="10"/>
      <name val="Arial"/>
      <family val="0"/>
    </font>
    <font>
      <sz val="8"/>
      <name val="Arial"/>
      <family val="0"/>
    </font>
    <font>
      <sz val="12"/>
      <name val="Arial"/>
      <family val="0"/>
    </font>
    <font>
      <b/>
      <sz val="10"/>
      <name val="Arial"/>
      <family val="2"/>
    </font>
    <font>
      <sz val="8"/>
      <name val="Tahoma"/>
      <family val="0"/>
    </font>
    <font>
      <b/>
      <sz val="8"/>
      <name val="Tahoma"/>
      <family val="0"/>
    </font>
    <font>
      <u val="single"/>
      <sz val="10"/>
      <color indexed="36"/>
      <name val="Arial"/>
      <family val="0"/>
    </font>
    <font>
      <u val="single"/>
      <sz val="10"/>
      <color indexed="12"/>
      <name val="Arial"/>
      <family val="0"/>
    </font>
    <font>
      <b/>
      <sz val="10"/>
      <color indexed="10"/>
      <name val="Arial"/>
      <family val="2"/>
    </font>
    <font>
      <b/>
      <sz val="10"/>
      <name val="Tahoma"/>
      <family val="0"/>
    </font>
    <font>
      <sz val="10"/>
      <name val="Tahoma"/>
      <family val="0"/>
    </font>
    <font>
      <sz val="10"/>
      <color indexed="10"/>
      <name val="Arial"/>
      <family val="0"/>
    </font>
    <font>
      <b/>
      <u val="single"/>
      <sz val="10"/>
      <name val="Arial"/>
      <family val="2"/>
    </font>
    <font>
      <i/>
      <sz val="10"/>
      <name val="Arial"/>
      <family val="2"/>
    </font>
    <font>
      <b/>
      <sz val="10"/>
      <color indexed="12"/>
      <name val="Arial"/>
      <family val="2"/>
    </font>
    <font>
      <sz val="10"/>
      <color indexed="12"/>
      <name val="Arial"/>
      <family val="0"/>
    </font>
    <font>
      <b/>
      <sz val="16"/>
      <name val="Arial"/>
      <family val="2"/>
    </font>
    <font>
      <b/>
      <i/>
      <sz val="10"/>
      <name val="Arial"/>
      <family val="2"/>
    </font>
    <font>
      <sz val="9"/>
      <name val="Arial"/>
      <family val="2"/>
    </font>
    <font>
      <b/>
      <sz val="9"/>
      <color indexed="10"/>
      <name val="Arial"/>
      <family val="2"/>
    </font>
    <font>
      <u val="single"/>
      <sz val="9"/>
      <name val="Arial"/>
      <family val="2"/>
    </font>
    <font>
      <b/>
      <sz val="9"/>
      <name val="Arial"/>
      <family val="2"/>
    </font>
    <font>
      <sz val="9"/>
      <color indexed="10"/>
      <name val="Arial"/>
      <family val="2"/>
    </font>
    <font>
      <strike/>
      <sz val="10"/>
      <name val="Arial"/>
      <family val="0"/>
    </font>
    <font>
      <b/>
      <strike/>
      <sz val="10"/>
      <color indexed="10"/>
      <name val="Arial"/>
      <family val="0"/>
    </font>
    <font>
      <sz val="10"/>
      <color indexed="9"/>
      <name val="Arial"/>
      <family val="0"/>
    </font>
    <font>
      <b/>
      <i/>
      <sz val="10"/>
      <color indexed="10"/>
      <name val="Arial"/>
      <family val="2"/>
    </font>
    <font>
      <i/>
      <strike/>
      <sz val="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48"/>
        <bgColor indexed="64"/>
      </patternFill>
    </fill>
    <fill>
      <patternFill patternType="solid">
        <fgColor indexed="45"/>
        <bgColor indexed="64"/>
      </patternFill>
    </fill>
    <fill>
      <patternFill patternType="solid">
        <fgColor indexed="14"/>
        <bgColor indexed="64"/>
      </patternFill>
    </fill>
    <fill>
      <patternFill patternType="solid">
        <fgColor indexed="53"/>
        <bgColor indexed="64"/>
      </patternFill>
    </fill>
    <fill>
      <patternFill patternType="solid">
        <fgColor indexed="26"/>
        <bgColor indexed="64"/>
      </patternFill>
    </fill>
    <fill>
      <patternFill patternType="solid">
        <fgColor indexed="10"/>
        <bgColor indexed="64"/>
      </patternFill>
    </fill>
    <fill>
      <patternFill patternType="solid">
        <fgColor indexed="1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border>
    <border>
      <left style="thin"/>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medium"/>
      <bottom style="medium"/>
    </border>
    <border>
      <left>
        <color indexed="63"/>
      </left>
      <right style="thin"/>
      <top>
        <color indexed="63"/>
      </top>
      <bottom>
        <color indexed="63"/>
      </bottom>
    </border>
    <border>
      <left style="thin"/>
      <right style="thin"/>
      <top style="medium"/>
      <bottom style="thin"/>
    </border>
    <border>
      <left style="medium"/>
      <right style="medium"/>
      <top style="medium"/>
      <bottom style="medium"/>
    </border>
    <border>
      <left style="thin"/>
      <right style="medium"/>
      <top style="medium"/>
      <bottom style="medium"/>
    </border>
    <border>
      <left style="thin">
        <color indexed="8"/>
      </left>
      <right style="thin"/>
      <top style="thin"/>
      <bottom style="thin">
        <color indexed="8"/>
      </bottom>
    </border>
    <border>
      <left style="thin"/>
      <right>
        <color indexed="63"/>
      </right>
      <top style="medium"/>
      <bottom style="thin"/>
    </border>
    <border>
      <left style="medium"/>
      <right style="thin"/>
      <top style="medium"/>
      <bottom style="medium"/>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style="thin"/>
      <top style="medium"/>
      <bottom>
        <color indexed="63"/>
      </bottom>
    </border>
    <border>
      <left style="thin"/>
      <right>
        <color indexed="63"/>
      </right>
      <top style="medium"/>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95">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Alignment="1">
      <alignment horizontal="left"/>
    </xf>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0" fontId="0" fillId="0" borderId="0" xfId="0" applyFill="1" applyAlignment="1">
      <alignment horizontal="righ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33" borderId="0" xfId="0" applyFill="1" applyAlignment="1">
      <alignment/>
    </xf>
    <xf numFmtId="0" fontId="0" fillId="0" borderId="0" xfId="0" applyAlignment="1">
      <alignment vertical="top"/>
    </xf>
    <xf numFmtId="0" fontId="0" fillId="0" borderId="10" xfId="0" applyBorder="1" applyAlignment="1">
      <alignment vertical="top"/>
    </xf>
    <xf numFmtId="0" fontId="0" fillId="34" borderId="10" xfId="0" applyFill="1" applyBorder="1" applyAlignment="1">
      <alignment vertical="top"/>
    </xf>
    <xf numFmtId="0" fontId="0" fillId="0" borderId="10" xfId="0" applyFont="1" applyFill="1" applyBorder="1" applyAlignment="1">
      <alignment vertical="top" wrapText="1"/>
    </xf>
    <xf numFmtId="0" fontId="0" fillId="0" borderId="0" xfId="0" applyFill="1" applyAlignment="1">
      <alignment vertical="top"/>
    </xf>
    <xf numFmtId="0" fontId="0" fillId="0" borderId="11" xfId="0" applyBorder="1" applyAlignment="1">
      <alignment horizontal="left"/>
    </xf>
    <xf numFmtId="0" fontId="0" fillId="0" borderId="11" xfId="0" applyFont="1" applyBorder="1" applyAlignment="1">
      <alignment horizontal="left"/>
    </xf>
    <xf numFmtId="0" fontId="3" fillId="0" borderId="0" xfId="0" applyFont="1" applyAlignment="1">
      <alignment/>
    </xf>
    <xf numFmtId="0" fontId="14" fillId="0" borderId="0" xfId="0" applyFont="1" applyAlignment="1">
      <alignment/>
    </xf>
    <xf numFmtId="0" fontId="0" fillId="0" borderId="12" xfId="0" applyBorder="1" applyAlignment="1">
      <alignment/>
    </xf>
    <xf numFmtId="0" fontId="0" fillId="35" borderId="12" xfId="0" applyFill="1" applyBorder="1" applyAlignment="1">
      <alignment/>
    </xf>
    <xf numFmtId="0" fontId="0" fillId="0" borderId="0" xfId="0" applyAlignment="1">
      <alignment vertical="top" wrapText="1"/>
    </xf>
    <xf numFmtId="0" fontId="0" fillId="0" borderId="0" xfId="0" applyFill="1" applyAlignment="1">
      <alignment horizontal="left"/>
    </xf>
    <xf numFmtId="0" fontId="0" fillId="0" borderId="0" xfId="0" applyFill="1" applyBorder="1" applyAlignment="1">
      <alignment horizontal="left"/>
    </xf>
    <xf numFmtId="0" fontId="3" fillId="0" borderId="0" xfId="0" applyFont="1" applyAlignment="1" quotePrefix="1">
      <alignment horizontal="left"/>
    </xf>
    <xf numFmtId="0" fontId="0" fillId="35" borderId="0" xfId="0" applyFill="1" applyAlignment="1">
      <alignment/>
    </xf>
    <xf numFmtId="0" fontId="0" fillId="0" borderId="0" xfId="0" applyAlignment="1" quotePrefix="1">
      <alignment horizontal="left"/>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xf>
    <xf numFmtId="0" fontId="0" fillId="0" borderId="10" xfId="0" applyFont="1" applyFill="1" applyBorder="1" applyAlignment="1">
      <alignment vertical="top"/>
    </xf>
    <xf numFmtId="0" fontId="0" fillId="0" borderId="10" xfId="0" applyFont="1" applyBorder="1" applyAlignment="1">
      <alignment vertical="top" wrapText="1"/>
    </xf>
    <xf numFmtId="0" fontId="0" fillId="0" borderId="14" xfId="0" applyFont="1" applyBorder="1" applyAlignment="1">
      <alignment vertical="top"/>
    </xf>
    <xf numFmtId="0" fontId="0" fillId="34" borderId="14" xfId="0" applyFont="1" applyFill="1" applyBorder="1" applyAlignment="1">
      <alignment vertical="top"/>
    </xf>
    <xf numFmtId="0" fontId="0" fillId="0" borderId="10" xfId="0" applyFont="1" applyFill="1" applyBorder="1" applyAlignment="1">
      <alignment horizontal="center" vertical="top"/>
    </xf>
    <xf numFmtId="0" fontId="0" fillId="34" borderId="10" xfId="0" applyFont="1" applyFill="1" applyBorder="1" applyAlignment="1">
      <alignment vertical="top"/>
    </xf>
    <xf numFmtId="0" fontId="0" fillId="34" borderId="13" xfId="0" applyFont="1" applyFill="1" applyBorder="1" applyAlignment="1">
      <alignment vertical="top"/>
    </xf>
    <xf numFmtId="0" fontId="0" fillId="34" borderId="10" xfId="0" applyFont="1" applyFill="1" applyBorder="1" applyAlignment="1">
      <alignment horizontal="center" vertical="top"/>
    </xf>
    <xf numFmtId="0" fontId="0" fillId="34" borderId="10" xfId="0" applyFont="1" applyFill="1" applyBorder="1" applyAlignment="1">
      <alignment vertical="top" wrapText="1"/>
    </xf>
    <xf numFmtId="0" fontId="0" fillId="0" borderId="0" xfId="0" applyBorder="1" applyAlignment="1" applyProtection="1">
      <alignment/>
      <protection hidden="1"/>
    </xf>
    <xf numFmtId="0" fontId="0" fillId="35" borderId="12" xfId="0" applyFill="1" applyBorder="1" applyAlignment="1">
      <alignment horizontal="center"/>
    </xf>
    <xf numFmtId="0" fontId="0" fillId="35" borderId="15"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0" xfId="0" applyFill="1" applyAlignment="1">
      <alignment/>
    </xf>
    <xf numFmtId="0" fontId="0" fillId="0" borderId="0" xfId="0" applyFill="1" applyAlignment="1" quotePrefix="1">
      <alignment horizontal="center"/>
    </xf>
    <xf numFmtId="0" fontId="3" fillId="35" borderId="16" xfId="0" applyFont="1" applyFill="1" applyBorder="1" applyAlignment="1">
      <alignment/>
    </xf>
    <xf numFmtId="0" fontId="13" fillId="35" borderId="0" xfId="0" applyFont="1" applyFill="1" applyAlignment="1">
      <alignment/>
    </xf>
    <xf numFmtId="0" fontId="0" fillId="0" borderId="11" xfId="0" applyBorder="1" applyAlignment="1" quotePrefix="1">
      <alignment horizontal="left" wrapText="1"/>
    </xf>
    <xf numFmtId="0" fontId="0" fillId="0" borderId="17" xfId="0" applyBorder="1" applyAlignment="1">
      <alignment/>
    </xf>
    <xf numFmtId="0" fontId="0" fillId="0" borderId="18" xfId="0" applyBorder="1" applyAlignment="1">
      <alignment/>
    </xf>
    <xf numFmtId="0" fontId="0" fillId="0" borderId="19" xfId="0" applyBorder="1" applyAlignment="1">
      <alignment horizontal="left"/>
    </xf>
    <xf numFmtId="0" fontId="0" fillId="0" borderId="0" xfId="0" applyFill="1" applyAlignment="1" quotePrefix="1">
      <alignment horizontal="left"/>
    </xf>
    <xf numFmtId="0" fontId="0" fillId="36" borderId="20" xfId="0" applyFill="1" applyBorder="1" applyAlignment="1">
      <alignment/>
    </xf>
    <xf numFmtId="0" fontId="0" fillId="36" borderId="21" xfId="0" applyFill="1" applyBorder="1" applyAlignment="1">
      <alignment horizontal="center"/>
    </xf>
    <xf numFmtId="0" fontId="0" fillId="36" borderId="15" xfId="0" applyFill="1" applyBorder="1" applyAlignment="1">
      <alignment horizontal="center"/>
    </xf>
    <xf numFmtId="0" fontId="0" fillId="36" borderId="16"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10" xfId="0" applyFill="1" applyBorder="1" applyAlignment="1">
      <alignment/>
    </xf>
    <xf numFmtId="0" fontId="0" fillId="36" borderId="22" xfId="0" applyFill="1" applyBorder="1" applyAlignment="1">
      <alignment/>
    </xf>
    <xf numFmtId="0" fontId="0" fillId="36" borderId="10" xfId="0" applyFill="1" applyBorder="1" applyAlignment="1">
      <alignment/>
    </xf>
    <xf numFmtId="0" fontId="0" fillId="0" borderId="11" xfId="0" applyBorder="1" applyAlignment="1" quotePrefix="1">
      <alignment horizontal="left"/>
    </xf>
    <xf numFmtId="0" fontId="0" fillId="0" borderId="0" xfId="0" applyFont="1" applyAlignment="1">
      <alignment/>
    </xf>
    <xf numFmtId="179" fontId="3" fillId="0" borderId="0" xfId="0" applyNumberFormat="1" applyFont="1" applyAlignment="1">
      <alignment horizontal="left" vertical="top"/>
    </xf>
    <xf numFmtId="0" fontId="3" fillId="0" borderId="0" xfId="0" applyFont="1" applyAlignment="1">
      <alignment horizontal="center" vertical="top"/>
    </xf>
    <xf numFmtId="0" fontId="17" fillId="36" borderId="0" xfId="0" applyFont="1" applyFill="1" applyAlignment="1">
      <alignment horizontal="center" vertical="top"/>
    </xf>
    <xf numFmtId="0" fontId="17" fillId="36" borderId="0" xfId="0" applyFont="1" applyFill="1"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0" fillId="34" borderId="14" xfId="0" applyFill="1" applyBorder="1" applyAlignment="1">
      <alignment vertical="top"/>
    </xf>
    <xf numFmtId="0" fontId="18" fillId="37" borderId="13" xfId="0" applyFont="1" applyFill="1" applyBorder="1" applyAlignment="1">
      <alignment vertical="top"/>
    </xf>
    <xf numFmtId="0" fontId="18" fillId="37" borderId="10" xfId="0" applyFont="1" applyFill="1" applyBorder="1" applyAlignment="1">
      <alignment vertical="top"/>
    </xf>
    <xf numFmtId="0" fontId="18" fillId="38" borderId="10" xfId="0" applyFont="1" applyFill="1" applyBorder="1" applyAlignment="1">
      <alignment vertical="top"/>
    </xf>
    <xf numFmtId="0" fontId="18" fillId="0" borderId="13" xfId="0" applyFont="1" applyFill="1" applyBorder="1" applyAlignment="1">
      <alignment vertical="top"/>
    </xf>
    <xf numFmtId="0" fontId="18" fillId="0" borderId="10" xfId="0" applyFont="1" applyFill="1" applyBorder="1" applyAlignment="1">
      <alignment vertical="top"/>
    </xf>
    <xf numFmtId="0" fontId="0" fillId="0" borderId="0" xfId="0" applyFont="1" applyFill="1" applyAlignment="1">
      <alignment/>
    </xf>
    <xf numFmtId="0" fontId="3" fillId="35" borderId="25" xfId="0" applyFont="1" applyFill="1" applyBorder="1" applyAlignment="1" quotePrefix="1">
      <alignment horizontal="center" wrapText="1"/>
    </xf>
    <xf numFmtId="0" fontId="18" fillId="0" borderId="10" xfId="0" applyFont="1" applyFill="1" applyBorder="1" applyAlignment="1">
      <alignment horizontal="center" vertical="top"/>
    </xf>
    <xf numFmtId="0" fontId="0" fillId="0" borderId="14" xfId="0" applyFont="1" applyFill="1" applyBorder="1" applyAlignment="1">
      <alignment vertical="top"/>
    </xf>
    <xf numFmtId="0" fontId="3" fillId="0" borderId="0" xfId="0" applyFont="1" applyFill="1" applyBorder="1" applyAlignment="1">
      <alignment horizontal="right" vertical="top"/>
    </xf>
    <xf numFmtId="0" fontId="18" fillId="0" borderId="10" xfId="0" applyFont="1" applyBorder="1" applyAlignment="1">
      <alignment horizontal="center" vertical="top"/>
    </xf>
    <xf numFmtId="0" fontId="18" fillId="34" borderId="10" xfId="0" applyFont="1" applyFill="1" applyBorder="1" applyAlignment="1">
      <alignment horizontal="center" vertical="top"/>
    </xf>
    <xf numFmtId="0" fontId="3" fillId="0" borderId="0" xfId="0" applyFont="1" applyAlignment="1">
      <alignment horizontal="right" vertical="top"/>
    </xf>
    <xf numFmtId="0" fontId="18" fillId="0" borderId="10" xfId="0" applyFont="1" applyBorder="1" applyAlignment="1">
      <alignment vertical="top" wrapText="1"/>
    </xf>
    <xf numFmtId="0" fontId="18" fillId="34" borderId="10" xfId="0" applyFont="1" applyFill="1" applyBorder="1" applyAlignment="1">
      <alignment vertical="top" wrapText="1"/>
    </xf>
    <xf numFmtId="0" fontId="18" fillId="0" borderId="10" xfId="0" applyFont="1" applyBorder="1" applyAlignment="1" quotePrefix="1">
      <alignment horizontal="left" vertical="top" wrapText="1"/>
    </xf>
    <xf numFmtId="0" fontId="20" fillId="34" borderId="10" xfId="0" applyFont="1" applyFill="1" applyBorder="1" applyAlignment="1">
      <alignment vertical="top" wrapText="1"/>
    </xf>
    <xf numFmtId="0" fontId="20" fillId="0" borderId="10" xfId="0" applyFont="1" applyFill="1" applyBorder="1" applyAlignment="1">
      <alignment vertical="top" wrapText="1"/>
    </xf>
    <xf numFmtId="0" fontId="18" fillId="0" borderId="10" xfId="0" applyFont="1" applyFill="1" applyBorder="1" applyAlignment="1" quotePrefix="1">
      <alignment horizontal="left" vertical="top" wrapText="1"/>
    </xf>
    <xf numFmtId="0" fontId="0" fillId="0" borderId="0" xfId="0" applyFont="1" applyAlignment="1">
      <alignment wrapText="1"/>
    </xf>
    <xf numFmtId="0" fontId="18" fillId="0" borderId="10" xfId="0" applyFont="1" applyFill="1" applyBorder="1" applyAlignment="1">
      <alignment vertical="top" wrapText="1"/>
    </xf>
    <xf numFmtId="0" fontId="18" fillId="34" borderId="10" xfId="0" applyFont="1" applyFill="1" applyBorder="1" applyAlignment="1" quotePrefix="1">
      <alignment horizontal="left" vertical="top" wrapText="1"/>
    </xf>
    <xf numFmtId="0" fontId="18" fillId="0" borderId="14" xfId="0" applyFont="1" applyBorder="1" applyAlignment="1">
      <alignment vertical="top" wrapText="1"/>
    </xf>
    <xf numFmtId="0" fontId="21" fillId="34" borderId="10" xfId="0" applyFont="1" applyFill="1" applyBorder="1" applyAlignment="1" quotePrefix="1">
      <alignment horizontal="left" vertical="top" wrapText="1"/>
    </xf>
    <xf numFmtId="0" fontId="3" fillId="0" borderId="26" xfId="0" applyFont="1" applyFill="1" applyBorder="1" applyAlignment="1">
      <alignment horizontal="right" vertical="top"/>
    </xf>
    <xf numFmtId="0" fontId="3" fillId="34" borderId="25" xfId="0" applyFont="1" applyFill="1" applyBorder="1" applyAlignment="1">
      <alignment horizontal="center" wrapText="1"/>
    </xf>
    <xf numFmtId="0" fontId="3" fillId="35" borderId="25" xfId="0" applyFont="1" applyFill="1" applyBorder="1" applyAlignment="1">
      <alignment horizontal="center" wrapText="1"/>
    </xf>
    <xf numFmtId="0" fontId="3" fillId="34" borderId="25" xfId="0" applyFont="1" applyFill="1" applyBorder="1" applyAlignment="1" quotePrefix="1">
      <alignment horizontal="center" wrapText="1"/>
    </xf>
    <xf numFmtId="0" fontId="14" fillId="0" borderId="26" xfId="0" applyFont="1" applyFill="1" applyBorder="1" applyAlignment="1" quotePrefix="1">
      <alignment horizontal="left" vertical="top" wrapText="1"/>
    </xf>
    <xf numFmtId="0" fontId="15" fillId="0" borderId="0" xfId="0" applyFont="1" applyAlignment="1">
      <alignment horizontal="left" vertical="top"/>
    </xf>
    <xf numFmtId="49" fontId="0" fillId="35" borderId="27" xfId="0" applyNumberFormat="1" applyFont="1" applyFill="1" applyBorder="1" applyAlignment="1">
      <alignment/>
    </xf>
    <xf numFmtId="179" fontId="0" fillId="35" borderId="27" xfId="0" applyNumberFormat="1" applyFill="1" applyBorder="1" applyAlignment="1">
      <alignment horizontal="center"/>
    </xf>
    <xf numFmtId="49" fontId="0" fillId="35" borderId="10" xfId="0" applyNumberFormat="1" applyFont="1" applyFill="1" applyBorder="1" applyAlignment="1">
      <alignment/>
    </xf>
    <xf numFmtId="179" fontId="0" fillId="35" borderId="10" xfId="0" applyNumberFormat="1" applyFill="1" applyBorder="1" applyAlignment="1">
      <alignment horizontal="center"/>
    </xf>
    <xf numFmtId="49" fontId="0" fillId="35" borderId="27" xfId="0" applyNumberFormat="1" applyFont="1" applyFill="1" applyBorder="1" applyAlignment="1">
      <alignment horizontal="left"/>
    </xf>
    <xf numFmtId="49" fontId="0" fillId="35" borderId="10" xfId="0" applyNumberFormat="1" applyFont="1" applyFill="1" applyBorder="1" applyAlignment="1">
      <alignment horizontal="left"/>
    </xf>
    <xf numFmtId="0" fontId="0" fillId="35" borderId="10" xfId="0" applyFont="1" applyFill="1" applyBorder="1" applyAlignment="1">
      <alignment vertical="top"/>
    </xf>
    <xf numFmtId="49" fontId="0" fillId="35" borderId="10" xfId="0" applyNumberFormat="1" applyFont="1" applyFill="1" applyBorder="1" applyAlignment="1">
      <alignment vertical="top"/>
    </xf>
    <xf numFmtId="49" fontId="0" fillId="0" borderId="14" xfId="0" applyNumberFormat="1" applyFont="1" applyFill="1" applyBorder="1" applyAlignment="1">
      <alignment vertical="top"/>
    </xf>
    <xf numFmtId="0" fontId="0" fillId="0" borderId="15" xfId="0" applyFill="1" applyBorder="1" applyAlignment="1">
      <alignment vertical="top"/>
    </xf>
    <xf numFmtId="0" fontId="3" fillId="33" borderId="28" xfId="0" applyFont="1" applyFill="1" applyBorder="1" applyAlignment="1">
      <alignment horizontal="center" vertical="center"/>
    </xf>
    <xf numFmtId="0" fontId="0" fillId="39" borderId="29" xfId="0" applyFill="1" applyBorder="1" applyAlignment="1">
      <alignment horizontal="centerContinuous" vertical="center" wrapText="1"/>
    </xf>
    <xf numFmtId="0" fontId="0" fillId="0" borderId="15" xfId="0" applyFont="1" applyFill="1" applyBorder="1" applyAlignment="1">
      <alignment vertical="top" wrapText="1"/>
    </xf>
    <xf numFmtId="0" fontId="0" fillId="34" borderId="14" xfId="0" applyFont="1" applyFill="1" applyBorder="1" applyAlignment="1">
      <alignment vertical="top" wrapText="1"/>
    </xf>
    <xf numFmtId="0" fontId="0" fillId="34" borderId="14" xfId="0" applyFont="1" applyFill="1" applyBorder="1" applyAlignment="1">
      <alignment horizontal="center" vertical="top"/>
    </xf>
    <xf numFmtId="0" fontId="15" fillId="0" borderId="0" xfId="0" applyFont="1" applyAlignment="1" quotePrefix="1">
      <alignment horizontal="left"/>
    </xf>
    <xf numFmtId="0" fontId="15" fillId="0" borderId="0" xfId="0" applyFont="1" applyAlignment="1">
      <alignment/>
    </xf>
    <xf numFmtId="0" fontId="0" fillId="40" borderId="10" xfId="0" applyFont="1" applyFill="1" applyBorder="1" applyAlignment="1">
      <alignment vertical="top"/>
    </xf>
    <xf numFmtId="0" fontId="0" fillId="34" borderId="10" xfId="0" applyFill="1" applyBorder="1" applyAlignment="1">
      <alignment vertical="top" wrapText="1"/>
    </xf>
    <xf numFmtId="0" fontId="0" fillId="41" borderId="10" xfId="0" applyFont="1" applyFill="1" applyBorder="1" applyAlignment="1">
      <alignment vertical="top"/>
    </xf>
    <xf numFmtId="0" fontId="0" fillId="34" borderId="13" xfId="0" applyFill="1" applyBorder="1" applyAlignment="1">
      <alignment vertical="top" wrapText="1"/>
    </xf>
    <xf numFmtId="0" fontId="0" fillId="0" borderId="10" xfId="0" applyFill="1" applyBorder="1" applyAlignment="1">
      <alignment vertical="top" wrapText="1"/>
    </xf>
    <xf numFmtId="0" fontId="0" fillId="34" borderId="10" xfId="0" applyFont="1" applyFill="1" applyBorder="1" applyAlignment="1" quotePrefix="1">
      <alignment horizontal="left" vertical="top" wrapText="1"/>
    </xf>
    <xf numFmtId="0" fontId="0" fillId="0" borderId="15" xfId="0" applyBorder="1" applyAlignment="1">
      <alignment vertical="top"/>
    </xf>
    <xf numFmtId="0" fontId="22" fillId="0" borderId="13" xfId="0" applyFont="1" applyFill="1" applyBorder="1" applyAlignment="1" quotePrefix="1">
      <alignment horizontal="left" vertical="top" wrapText="1"/>
    </xf>
    <xf numFmtId="2" fontId="0" fillId="35" borderId="27" xfId="0" applyNumberFormat="1" applyFont="1" applyFill="1" applyBorder="1" applyAlignment="1">
      <alignment/>
    </xf>
    <xf numFmtId="2" fontId="0" fillId="35" borderId="10" xfId="0" applyNumberFormat="1" applyFont="1" applyFill="1" applyBorder="1"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1" fillId="0" borderId="0" xfId="0" applyFont="1" applyFill="1" applyAlignment="1">
      <alignment/>
    </xf>
    <xf numFmtId="0" fontId="13" fillId="35" borderId="0" xfId="0" applyFont="1" applyFill="1" applyBorder="1" applyAlignment="1" quotePrefix="1">
      <alignment horizontal="left"/>
    </xf>
    <xf numFmtId="0" fontId="0" fillId="0" borderId="0" xfId="0" applyFill="1" applyBorder="1" applyAlignment="1" quotePrefix="1">
      <alignment horizontal="left"/>
    </xf>
    <xf numFmtId="179" fontId="17" fillId="36" borderId="0" xfId="0" applyNumberFormat="1" applyFont="1" applyFill="1" applyAlignment="1">
      <alignment horizontal="center" vertical="top"/>
    </xf>
    <xf numFmtId="179" fontId="0" fillId="0" borderId="0" xfId="0" applyNumberFormat="1" applyAlignment="1">
      <alignment horizontal="center" vertical="top"/>
    </xf>
    <xf numFmtId="0" fontId="0" fillId="42" borderId="0" xfId="0" applyFill="1" applyAlignment="1">
      <alignment/>
    </xf>
    <xf numFmtId="0" fontId="0" fillId="0" borderId="0" xfId="0" applyFill="1" applyAlignment="1" applyProtection="1">
      <alignment horizontal="left"/>
      <protection/>
    </xf>
    <xf numFmtId="0" fontId="0" fillId="0" borderId="0" xfId="0" applyFill="1" applyAlignment="1" applyProtection="1" quotePrefix="1">
      <alignment horizontal="left"/>
      <protection/>
    </xf>
    <xf numFmtId="0" fontId="0" fillId="42" borderId="10" xfId="0" applyNumberFormat="1" applyFill="1" applyBorder="1" applyAlignment="1">
      <alignment/>
    </xf>
    <xf numFmtId="0" fontId="14" fillId="0" borderId="0" xfId="0" applyFont="1" applyAlignment="1" quotePrefix="1">
      <alignment horizontal="left"/>
    </xf>
    <xf numFmtId="0" fontId="3" fillId="0" borderId="0" xfId="0" applyFont="1" applyAlignment="1">
      <alignment/>
    </xf>
    <xf numFmtId="49" fontId="0" fillId="0" borderId="0" xfId="0" applyNumberFormat="1" applyAlignment="1">
      <alignment/>
    </xf>
    <xf numFmtId="0" fontId="0" fillId="0" borderId="0" xfId="0" applyFill="1" applyAlignment="1">
      <alignment horizontal="center"/>
    </xf>
    <xf numFmtId="0" fontId="23" fillId="0" borderId="0" xfId="0" applyFont="1" applyAlignment="1">
      <alignment horizontal="center"/>
    </xf>
    <xf numFmtId="0" fontId="24" fillId="0" borderId="0" xfId="0" applyFont="1" applyFill="1" applyAlignment="1" quotePrefix="1">
      <alignment horizontal="center"/>
    </xf>
    <xf numFmtId="2" fontId="0" fillId="35" borderId="10" xfId="0" applyNumberFormat="1" applyFill="1" applyBorder="1" applyAlignment="1">
      <alignment horizontal="center"/>
    </xf>
    <xf numFmtId="0" fontId="0" fillId="36" borderId="30" xfId="0" applyFill="1" applyBorder="1" applyAlignment="1" quotePrefix="1">
      <alignment horizontal="left"/>
    </xf>
    <xf numFmtId="0" fontId="0" fillId="0" borderId="0" xfId="0" applyFont="1" applyFill="1" applyAlignment="1">
      <alignment horizontal="center"/>
    </xf>
    <xf numFmtId="0" fontId="11"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quotePrefix="1">
      <alignment horizontal="left"/>
    </xf>
    <xf numFmtId="0" fontId="11" fillId="0" borderId="0" xfId="0" applyFont="1" applyFill="1" applyAlignment="1" quotePrefix="1">
      <alignment horizontal="center"/>
    </xf>
    <xf numFmtId="0" fontId="0" fillId="0" borderId="11" xfId="0" applyFont="1" applyFill="1" applyBorder="1" applyAlignment="1" quotePrefix="1">
      <alignment horizontal="left"/>
    </xf>
    <xf numFmtId="0" fontId="0" fillId="0" borderId="11" xfId="0" applyFont="1" applyFill="1" applyBorder="1" applyAlignment="1">
      <alignment horizontal="left"/>
    </xf>
    <xf numFmtId="0" fontId="19" fillId="0" borderId="10" xfId="0" applyFont="1" applyBorder="1" applyAlignment="1" quotePrefix="1">
      <alignment horizontal="left" vertical="top" wrapText="1"/>
    </xf>
    <xf numFmtId="49" fontId="0" fillId="35" borderId="31" xfId="0" applyNumberFormat="1" applyFill="1" applyBorder="1" applyAlignment="1">
      <alignment horizontal="left" vertical="top" wrapText="1"/>
    </xf>
    <xf numFmtId="0" fontId="18" fillId="0" borderId="10" xfId="0" applyFont="1" applyBorder="1" applyAlignment="1">
      <alignment horizontal="left" vertical="top" wrapText="1"/>
    </xf>
    <xf numFmtId="49" fontId="0" fillId="35" borderId="27" xfId="0" applyNumberFormat="1" applyFont="1" applyFill="1" applyBorder="1" applyAlignment="1">
      <alignment horizontal="center"/>
    </xf>
    <xf numFmtId="49" fontId="0" fillId="35" borderId="13" xfId="0" applyNumberFormat="1" applyFill="1" applyBorder="1" applyAlignment="1">
      <alignment horizontal="center"/>
    </xf>
    <xf numFmtId="0" fontId="18" fillId="36" borderId="25" xfId="0" applyFont="1" applyFill="1" applyBorder="1" applyAlignment="1" quotePrefix="1">
      <alignment horizontal="left" vertical="top" wrapText="1"/>
    </xf>
    <xf numFmtId="0" fontId="18" fillId="0" borderId="15" xfId="0" applyFont="1" applyBorder="1" applyAlignment="1">
      <alignment vertical="top" wrapText="1"/>
    </xf>
    <xf numFmtId="0" fontId="18" fillId="0" borderId="14" xfId="0" applyFont="1" applyFill="1" applyBorder="1" applyAlignment="1">
      <alignment vertical="top"/>
    </xf>
    <xf numFmtId="0" fontId="11" fillId="0" borderId="13" xfId="0" applyFont="1" applyBorder="1" applyAlignment="1">
      <alignment vertical="top" wrapText="1"/>
    </xf>
    <xf numFmtId="0" fontId="18" fillId="0" borderId="13" xfId="0" applyFont="1" applyBorder="1" applyAlignment="1">
      <alignment vertical="top" wrapText="1"/>
    </xf>
    <xf numFmtId="0" fontId="18" fillId="0" borderId="13" xfId="0" applyFont="1" applyFill="1" applyBorder="1" applyAlignment="1">
      <alignment vertical="top" wrapText="1"/>
    </xf>
    <xf numFmtId="0" fontId="18" fillId="36" borderId="32" xfId="0" applyFont="1" applyFill="1" applyBorder="1" applyAlignment="1" quotePrefix="1">
      <alignment horizontal="left" vertical="top" wrapText="1"/>
    </xf>
    <xf numFmtId="0" fontId="18" fillId="36" borderId="29" xfId="0" applyFont="1" applyFill="1" applyBorder="1" applyAlignment="1">
      <alignment vertical="top" wrapText="1"/>
    </xf>
    <xf numFmtId="0" fontId="0" fillId="0" borderId="33" xfId="0" applyFont="1" applyBorder="1" applyAlignment="1">
      <alignment vertical="top"/>
    </xf>
    <xf numFmtId="0" fontId="12" fillId="0" borderId="13" xfId="0" applyFont="1" applyFill="1" applyBorder="1" applyAlignment="1">
      <alignment vertical="top" wrapText="1"/>
    </xf>
    <xf numFmtId="0" fontId="0" fillId="0" borderId="13" xfId="0" applyFont="1" applyBorder="1" applyAlignment="1">
      <alignment vertical="top" wrapText="1"/>
    </xf>
    <xf numFmtId="0" fontId="0" fillId="36" borderId="25" xfId="0" applyFill="1" applyBorder="1" applyAlignment="1">
      <alignment vertical="top"/>
    </xf>
    <xf numFmtId="0" fontId="0" fillId="36" borderId="29" xfId="0" applyFill="1" applyBorder="1" applyAlignment="1">
      <alignment vertical="top"/>
    </xf>
    <xf numFmtId="0" fontId="0" fillId="33" borderId="15" xfId="0" applyFill="1" applyBorder="1" applyAlignment="1" quotePrefix="1">
      <alignment horizontal="left" vertical="top" wrapText="1"/>
    </xf>
    <xf numFmtId="0" fontId="18" fillId="0" borderId="33" xfId="0" applyFont="1" applyFill="1" applyBorder="1" applyAlignment="1">
      <alignment vertical="top"/>
    </xf>
    <xf numFmtId="0" fontId="0" fillId="0" borderId="34" xfId="0" applyBorder="1" applyAlignment="1">
      <alignment/>
    </xf>
    <xf numFmtId="0" fontId="14" fillId="39" borderId="35" xfId="0" applyFont="1" applyFill="1" applyBorder="1" applyAlignment="1">
      <alignment horizontal="centerContinuous" vertical="center" wrapText="1"/>
    </xf>
    <xf numFmtId="0" fontId="0" fillId="39" borderId="36" xfId="0" applyFill="1" applyBorder="1" applyAlignment="1">
      <alignment horizontal="centerContinuous" vertical="center" wrapText="1"/>
    </xf>
    <xf numFmtId="0" fontId="18" fillId="36" borderId="37" xfId="0" applyFont="1" applyFill="1" applyBorder="1" applyAlignment="1" quotePrefix="1">
      <alignment horizontal="left" vertical="top" wrapText="1"/>
    </xf>
    <xf numFmtId="0" fontId="18" fillId="36" borderId="28" xfId="0" applyFont="1" applyFill="1" applyBorder="1" applyAlignment="1" quotePrefix="1">
      <alignment horizontal="left" vertical="top" wrapText="1"/>
    </xf>
    <xf numFmtId="179" fontId="0" fillId="35" borderId="27" xfId="0" applyNumberFormat="1" applyFont="1" applyFill="1" applyBorder="1" applyAlignment="1">
      <alignment horizontal="center"/>
    </xf>
    <xf numFmtId="179" fontId="0" fillId="35" borderId="10" xfId="0" applyNumberFormat="1" applyFont="1" applyFill="1" applyBorder="1" applyAlignment="1">
      <alignment horizontal="center"/>
    </xf>
    <xf numFmtId="0" fontId="0" fillId="0" borderId="15" xfId="0" applyBorder="1" applyAlignment="1">
      <alignment vertical="top" wrapText="1"/>
    </xf>
    <xf numFmtId="0" fontId="0" fillId="0" borderId="13" xfId="0" applyFont="1" applyFill="1" applyBorder="1" applyAlignment="1">
      <alignment vertical="top" wrapText="1"/>
    </xf>
    <xf numFmtId="0" fontId="8" fillId="36" borderId="32" xfId="0" applyFont="1" applyFill="1" applyBorder="1" applyAlignment="1" quotePrefix="1">
      <alignment horizontal="left" vertical="top" wrapText="1"/>
    </xf>
    <xf numFmtId="0" fontId="0" fillId="36" borderId="25" xfId="0" applyFill="1" applyBorder="1" applyAlignment="1">
      <alignment vertical="top" wrapText="1"/>
    </xf>
    <xf numFmtId="0" fontId="0" fillId="36" borderId="29" xfId="0" applyFont="1" applyFill="1" applyBorder="1" applyAlignment="1" quotePrefix="1">
      <alignment horizontal="left" vertical="top" wrapText="1"/>
    </xf>
    <xf numFmtId="0" fontId="3" fillId="0" borderId="13" xfId="0" applyFont="1" applyFill="1" applyBorder="1" applyAlignment="1" quotePrefix="1">
      <alignment horizontal="left" vertical="top" wrapText="1"/>
    </xf>
    <xf numFmtId="0" fontId="15" fillId="34" borderId="15" xfId="0" applyFont="1" applyFill="1" applyBorder="1" applyAlignment="1">
      <alignment vertical="top" wrapText="1"/>
    </xf>
    <xf numFmtId="0" fontId="0" fillId="36" borderId="29" xfId="0" applyFill="1" applyBorder="1" applyAlignment="1">
      <alignment vertical="top" wrapText="1"/>
    </xf>
    <xf numFmtId="0" fontId="8" fillId="0" borderId="15" xfId="0" applyNumberFormat="1" applyFont="1" applyFill="1" applyBorder="1" applyAlignment="1" quotePrefix="1">
      <alignment horizontal="left" vertical="top" wrapText="1"/>
    </xf>
    <xf numFmtId="0" fontId="3" fillId="43" borderId="38" xfId="0" applyFont="1" applyFill="1" applyBorder="1" applyAlignment="1">
      <alignment horizontal="center"/>
    </xf>
    <xf numFmtId="0" fontId="3" fillId="44" borderId="10" xfId="0" applyFont="1" applyFill="1" applyBorder="1" applyAlignment="1">
      <alignment/>
    </xf>
    <xf numFmtId="169" fontId="0" fillId="35" borderId="27" xfId="0" applyNumberFormat="1" applyFont="1" applyFill="1" applyBorder="1" applyAlignment="1">
      <alignment/>
    </xf>
    <xf numFmtId="169" fontId="0" fillId="35" borderId="10" xfId="0" applyNumberFormat="1" applyFont="1" applyFill="1" applyBorder="1" applyAlignment="1">
      <alignment/>
    </xf>
    <xf numFmtId="1" fontId="0" fillId="35" borderId="27" xfId="0" applyNumberFormat="1" applyFont="1" applyFill="1" applyBorder="1" applyAlignment="1">
      <alignment/>
    </xf>
    <xf numFmtId="1" fontId="0" fillId="35" borderId="10" xfId="0" applyNumberFormat="1" applyFont="1" applyFill="1" applyBorder="1" applyAlignment="1">
      <alignment/>
    </xf>
    <xf numFmtId="0" fontId="16" fillId="0" borderId="0" xfId="0" applyFont="1" applyFill="1" applyAlignment="1">
      <alignment horizontal="center" vertical="center"/>
    </xf>
    <xf numFmtId="0" fontId="0" fillId="42" borderId="10" xfId="0" applyNumberFormat="1" applyFill="1" applyBorder="1" applyAlignment="1" applyProtection="1">
      <alignment vertical="top"/>
      <protection locked="0"/>
    </xf>
    <xf numFmtId="0" fontId="0" fillId="42" borderId="10" xfId="0" applyNumberFormat="1" applyFill="1" applyBorder="1" applyAlignment="1">
      <alignment vertical="top"/>
    </xf>
    <xf numFmtId="0" fontId="3" fillId="35" borderId="33" xfId="0" applyNumberFormat="1" applyFont="1" applyFill="1" applyBorder="1" applyAlignment="1">
      <alignment horizontal="center" vertical="top"/>
    </xf>
    <xf numFmtId="0" fontId="3" fillId="35" borderId="33" xfId="0" applyNumberFormat="1" applyFont="1" applyFill="1" applyBorder="1" applyAlignment="1" quotePrefix="1">
      <alignment horizontal="center" vertical="top"/>
    </xf>
    <xf numFmtId="0" fontId="3" fillId="35" borderId="14" xfId="0" applyNumberFormat="1" applyFont="1" applyFill="1" applyBorder="1" applyAlignment="1">
      <alignment horizontal="center" vertical="top"/>
    </xf>
    <xf numFmtId="0" fontId="3" fillId="35" borderId="13" xfId="0" applyNumberFormat="1" applyFont="1" applyFill="1" applyBorder="1" applyAlignment="1">
      <alignment horizontal="center" vertical="top"/>
    </xf>
    <xf numFmtId="0" fontId="8" fillId="35" borderId="13" xfId="0" applyNumberFormat="1" applyFont="1" applyFill="1" applyBorder="1" applyAlignment="1" quotePrefix="1">
      <alignment horizontal="center" vertical="top"/>
    </xf>
    <xf numFmtId="0" fontId="0" fillId="39" borderId="10" xfId="0" applyNumberFormat="1" applyFont="1" applyFill="1" applyBorder="1" applyAlignment="1">
      <alignment vertical="top"/>
    </xf>
    <xf numFmtId="0" fontId="0" fillId="42" borderId="10" xfId="0" applyNumberFormat="1" applyFill="1" applyBorder="1" applyAlignment="1" applyProtection="1" quotePrefix="1">
      <alignment horizontal="left" vertical="top"/>
      <protection locked="0"/>
    </xf>
    <xf numFmtId="1" fontId="0" fillId="42" borderId="10" xfId="0" applyNumberFormat="1" applyFill="1" applyBorder="1" applyAlignment="1" applyProtection="1">
      <alignment vertical="top"/>
      <protection locked="0"/>
    </xf>
    <xf numFmtId="1" fontId="0" fillId="42" borderId="10" xfId="0" applyNumberFormat="1" applyFill="1" applyBorder="1" applyAlignment="1">
      <alignment vertical="top"/>
    </xf>
    <xf numFmtId="0" fontId="0" fillId="0" borderId="0" xfId="0" applyNumberFormat="1" applyFill="1" applyBorder="1" applyAlignment="1">
      <alignment/>
    </xf>
    <xf numFmtId="0" fontId="0" fillId="0" borderId="0" xfId="0" applyFill="1" applyAlignment="1" quotePrefix="1">
      <alignment horizontal="right"/>
    </xf>
    <xf numFmtId="49" fontId="0" fillId="35" borderId="10" xfId="0" applyNumberFormat="1" applyFill="1" applyBorder="1" applyAlignment="1">
      <alignment horizontal="center"/>
    </xf>
    <xf numFmtId="0" fontId="21" fillId="0" borderId="13" xfId="0" applyFont="1" applyFill="1" applyBorder="1" applyAlignment="1">
      <alignment vertical="top"/>
    </xf>
    <xf numFmtId="0" fontId="21" fillId="0" borderId="10" xfId="0" applyFont="1" applyFill="1" applyBorder="1" applyAlignment="1">
      <alignment vertical="top"/>
    </xf>
    <xf numFmtId="49" fontId="3" fillId="0" borderId="25" xfId="0" applyNumberFormat="1" applyFont="1" applyFill="1" applyBorder="1" applyAlignment="1">
      <alignment vertical="top"/>
    </xf>
    <xf numFmtId="0" fontId="3" fillId="0" borderId="25" xfId="0" applyFont="1" applyFill="1" applyBorder="1" applyAlignment="1">
      <alignment vertical="top"/>
    </xf>
    <xf numFmtId="0" fontId="3" fillId="0" borderId="10" xfId="0" applyFont="1" applyBorder="1" applyAlignment="1">
      <alignment vertical="top"/>
    </xf>
    <xf numFmtId="0" fontId="3" fillId="0" borderId="16" xfId="0" applyFont="1" applyBorder="1" applyAlignment="1">
      <alignment vertical="top"/>
    </xf>
    <xf numFmtId="0" fontId="3" fillId="0" borderId="10" xfId="0" applyFont="1" applyFill="1" applyBorder="1" applyAlignment="1">
      <alignment vertical="top"/>
    </xf>
    <xf numFmtId="0" fontId="25" fillId="0" borderId="0" xfId="0" applyFont="1" applyAlignment="1">
      <alignment/>
    </xf>
    <xf numFmtId="49" fontId="0" fillId="34" borderId="27" xfId="0" applyNumberFormat="1" applyFont="1" applyFill="1" applyBorder="1" applyAlignment="1">
      <alignment/>
    </xf>
    <xf numFmtId="49" fontId="0" fillId="34" borderId="10" xfId="0" applyNumberFormat="1" applyFont="1" applyFill="1" applyBorder="1" applyAlignment="1">
      <alignment/>
    </xf>
    <xf numFmtId="49" fontId="0" fillId="35" borderId="27" xfId="0" applyNumberFormat="1" applyFill="1" applyBorder="1" applyAlignment="1">
      <alignment horizontal="center"/>
    </xf>
    <xf numFmtId="49" fontId="0" fillId="34" borderId="10" xfId="0" applyNumberFormat="1" applyFont="1" applyFill="1" applyBorder="1" applyAlignment="1" quotePrefix="1">
      <alignment horizontal="left"/>
    </xf>
    <xf numFmtId="49" fontId="0" fillId="35" borderId="10" xfId="0" applyNumberFormat="1" applyFont="1" applyFill="1" applyBorder="1" applyAlignment="1">
      <alignment horizontal="center"/>
    </xf>
    <xf numFmtId="49" fontId="0" fillId="35" borderId="10" xfId="0" applyNumberFormat="1" applyFont="1" applyFill="1" applyBorder="1" applyAlignment="1" quotePrefix="1">
      <alignment horizontal="center"/>
    </xf>
    <xf numFmtId="49" fontId="14" fillId="39" borderId="13" xfId="0" applyNumberFormat="1" applyFont="1" applyFill="1" applyBorder="1" applyAlignment="1">
      <alignment/>
    </xf>
    <xf numFmtId="49" fontId="14" fillId="39" borderId="10" xfId="0" applyNumberFormat="1" applyFont="1" applyFill="1" applyBorder="1" applyAlignment="1">
      <alignment/>
    </xf>
    <xf numFmtId="49" fontId="0" fillId="35" borderId="11" xfId="0" applyNumberFormat="1" applyFont="1" applyFill="1" applyBorder="1" applyAlignment="1">
      <alignment horizontal="center" vertical="top"/>
    </xf>
    <xf numFmtId="49" fontId="0" fillId="35" borderId="10" xfId="0" applyNumberFormat="1" applyFont="1" applyFill="1" applyBorder="1" applyAlignment="1">
      <alignment horizontal="center" vertical="top"/>
    </xf>
    <xf numFmtId="49" fontId="0" fillId="34" borderId="27" xfId="0" applyNumberFormat="1" applyFont="1" applyFill="1" applyBorder="1" applyAlignment="1">
      <alignment vertical="top"/>
    </xf>
    <xf numFmtId="49" fontId="0" fillId="34" borderId="10" xfId="0" applyNumberFormat="1" applyFont="1" applyFill="1" applyBorder="1" applyAlignment="1">
      <alignment vertical="top"/>
    </xf>
    <xf numFmtId="49" fontId="0" fillId="35" borderId="16" xfId="0" applyNumberFormat="1" applyFill="1" applyBorder="1" applyAlignment="1">
      <alignment horizontal="left" vertical="top" wrapText="1"/>
    </xf>
    <xf numFmtId="49" fontId="0" fillId="35" borderId="27" xfId="0" applyNumberFormat="1" applyFont="1" applyFill="1" applyBorder="1" applyAlignment="1">
      <alignment horizontal="left" vertical="top"/>
    </xf>
    <xf numFmtId="49" fontId="0" fillId="35" borderId="10" xfId="0" applyNumberFormat="1" applyFont="1" applyFill="1" applyBorder="1" applyAlignment="1">
      <alignment horizontal="left" vertical="top"/>
    </xf>
    <xf numFmtId="49" fontId="0" fillId="35" borderId="13" xfId="0" applyNumberFormat="1" applyFont="1" applyFill="1" applyBorder="1" applyAlignment="1">
      <alignment/>
    </xf>
    <xf numFmtId="49" fontId="3" fillId="35" borderId="27" xfId="0" applyNumberFormat="1" applyFont="1" applyFill="1" applyBorder="1" applyAlignment="1">
      <alignment/>
    </xf>
    <xf numFmtId="49" fontId="3" fillId="35" borderId="10" xfId="0" applyNumberFormat="1" applyFont="1" applyFill="1" applyBorder="1" applyAlignment="1">
      <alignment/>
    </xf>
    <xf numFmtId="49" fontId="0" fillId="34" borderId="27" xfId="0" applyNumberFormat="1" applyFont="1" applyFill="1" applyBorder="1" applyAlignment="1" quotePrefix="1">
      <alignment horizontal="left"/>
    </xf>
    <xf numFmtId="49" fontId="0" fillId="35" borderId="27" xfId="0" applyNumberFormat="1" applyFont="1" applyFill="1" applyBorder="1" applyAlignment="1" quotePrefix="1">
      <alignment horizontal="left"/>
    </xf>
    <xf numFmtId="1" fontId="0" fillId="35"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18" fillId="0" borderId="10" xfId="0" applyFont="1" applyFill="1" applyBorder="1" applyAlignment="1">
      <alignment horizontal="left" vertical="top" wrapText="1"/>
    </xf>
    <xf numFmtId="0" fontId="15" fillId="0" borderId="0" xfId="0" applyFont="1" applyBorder="1" applyAlignment="1" quotePrefix="1">
      <alignment horizontal="left"/>
    </xf>
    <xf numFmtId="0" fontId="0" fillId="39" borderId="11" xfId="0" applyFill="1" applyBorder="1" applyAlignment="1" quotePrefix="1">
      <alignment horizontal="left" wrapText="1"/>
    </xf>
    <xf numFmtId="0" fontId="3" fillId="43" borderId="38" xfId="0" applyFont="1" applyFill="1" applyBorder="1" applyAlignment="1" quotePrefix="1">
      <alignment horizontal="center"/>
    </xf>
    <xf numFmtId="0" fontId="0" fillId="39" borderId="0" xfId="0" applyFont="1" applyFill="1" applyAlignment="1">
      <alignment/>
    </xf>
    <xf numFmtId="0" fontId="0" fillId="39" borderId="0" xfId="0" applyFill="1" applyAlignment="1">
      <alignment/>
    </xf>
    <xf numFmtId="0" fontId="0" fillId="39" borderId="0" xfId="0" applyFill="1" applyAlignment="1">
      <alignment horizontal="center"/>
    </xf>
    <xf numFmtId="0" fontId="8" fillId="39" borderId="15" xfId="0" applyNumberFormat="1" applyFont="1" applyFill="1" applyBorder="1" applyAlignment="1" quotePrefix="1">
      <alignment horizontal="left" vertical="top" wrapText="1"/>
    </xf>
    <xf numFmtId="14" fontId="0" fillId="0" borderId="0" xfId="0" applyNumberFormat="1" applyAlignment="1">
      <alignment horizontal="left" vertical="top" wrapText="1"/>
    </xf>
    <xf numFmtId="1" fontId="0" fillId="33" borderId="18" xfId="0" applyNumberFormat="1" applyFill="1" applyBorder="1" applyAlignment="1" applyProtection="1">
      <alignment horizontal="left"/>
      <protection locked="0"/>
    </xf>
    <xf numFmtId="0" fontId="26" fillId="0" borderId="0" xfId="0" applyFont="1" applyAlignment="1">
      <alignment horizontal="centerContinuous" wrapText="1"/>
    </xf>
    <xf numFmtId="0" fontId="0" fillId="36" borderId="0" xfId="0" applyFill="1" applyAlignment="1">
      <alignment horizontal="centerContinuous"/>
    </xf>
    <xf numFmtId="0" fontId="0" fillId="0" borderId="0" xfId="0" applyAlignment="1" quotePrefix="1">
      <alignment horizontal="right"/>
    </xf>
    <xf numFmtId="0" fontId="27" fillId="35" borderId="0" xfId="0" applyFont="1" applyFill="1" applyBorder="1" applyAlignment="1" quotePrefix="1">
      <alignment horizontal="left"/>
    </xf>
    <xf numFmtId="0" fontId="3" fillId="0" borderId="39" xfId="0" applyNumberFormat="1" applyFont="1" applyFill="1" applyBorder="1" applyAlignment="1">
      <alignment vertical="top"/>
    </xf>
    <xf numFmtId="0" fontId="3" fillId="0" borderId="13" xfId="0" applyNumberFormat="1" applyFont="1" applyFill="1" applyBorder="1" applyAlignment="1">
      <alignment vertical="top"/>
    </xf>
    <xf numFmtId="0" fontId="3" fillId="0" borderId="34" xfId="0" applyNumberFormat="1" applyFont="1" applyFill="1" applyBorder="1" applyAlignment="1">
      <alignment vertical="top"/>
    </xf>
    <xf numFmtId="49" fontId="0" fillId="42" borderId="40" xfId="0" applyNumberFormat="1" applyFont="1" applyFill="1" applyBorder="1" applyAlignment="1" applyProtection="1">
      <alignment horizontal="left" vertical="top"/>
      <protection locked="0"/>
    </xf>
    <xf numFmtId="49" fontId="0" fillId="42" borderId="14" xfId="0" applyNumberFormat="1" applyFont="1" applyFill="1" applyBorder="1" applyAlignment="1" applyProtection="1" quotePrefix="1">
      <alignment horizontal="left" vertical="top"/>
      <protection locked="0"/>
    </xf>
    <xf numFmtId="49" fontId="0" fillId="42" borderId="20" xfId="0" applyNumberFormat="1" applyFill="1" applyBorder="1" applyAlignment="1" applyProtection="1">
      <alignment vertical="top"/>
      <protection locked="0"/>
    </xf>
    <xf numFmtId="0" fontId="21" fillId="0" borderId="39" xfId="0" applyFont="1" applyFill="1" applyBorder="1" applyAlignment="1">
      <alignment vertical="top"/>
    </xf>
    <xf numFmtId="49" fontId="0" fillId="35" borderId="41" xfId="0" applyNumberFormat="1" applyFill="1" applyBorder="1" applyAlignment="1">
      <alignment/>
    </xf>
    <xf numFmtId="49" fontId="0" fillId="35" borderId="15" xfId="0" applyNumberFormat="1" applyFill="1" applyBorder="1" applyAlignment="1">
      <alignment/>
    </xf>
    <xf numFmtId="0" fontId="21" fillId="0" borderId="16" xfId="0" applyFont="1" applyFill="1" applyBorder="1" applyAlignment="1">
      <alignment vertical="top"/>
    </xf>
    <xf numFmtId="49" fontId="0" fillId="34" borderId="31" xfId="0" applyNumberFormat="1" applyFont="1" applyFill="1" applyBorder="1" applyAlignment="1">
      <alignment/>
    </xf>
    <xf numFmtId="49" fontId="0" fillId="34" borderId="16" xfId="0" applyNumberFormat="1" applyFont="1" applyFill="1" applyBorder="1" applyAlignment="1">
      <alignment/>
    </xf>
    <xf numFmtId="0" fontId="3" fillId="35" borderId="42" xfId="0" applyFont="1" applyFill="1" applyBorder="1" applyAlignment="1" quotePrefix="1">
      <alignment horizontal="center" wrapText="1"/>
    </xf>
    <xf numFmtId="0" fontId="3" fillId="34" borderId="42" xfId="0" applyFont="1" applyFill="1" applyBorder="1" applyAlignment="1">
      <alignment horizontal="center" wrapText="1"/>
    </xf>
    <xf numFmtId="0" fontId="3" fillId="35" borderId="42" xfId="0" applyFont="1" applyFill="1" applyBorder="1" applyAlignment="1">
      <alignment horizontal="center" wrapText="1"/>
    </xf>
    <xf numFmtId="0" fontId="3" fillId="34" borderId="42" xfId="0" applyFont="1" applyFill="1" applyBorder="1" applyAlignment="1" quotePrefix="1">
      <alignment horizontal="center" wrapText="1"/>
    </xf>
    <xf numFmtId="49" fontId="0" fillId="35" borderId="40" xfId="0" applyNumberFormat="1" applyFill="1" applyBorder="1" applyAlignment="1">
      <alignment/>
    </xf>
    <xf numFmtId="49" fontId="0" fillId="34" borderId="14" xfId="0" applyNumberFormat="1" applyFont="1" applyFill="1" applyBorder="1" applyAlignment="1">
      <alignment/>
    </xf>
    <xf numFmtId="49" fontId="0" fillId="35" borderId="14" xfId="0" applyNumberFormat="1" applyFont="1" applyFill="1" applyBorder="1" applyAlignment="1">
      <alignment/>
    </xf>
    <xf numFmtId="49" fontId="0" fillId="35" borderId="14" xfId="0" applyNumberFormat="1" applyFont="1" applyFill="1" applyBorder="1" applyAlignment="1">
      <alignment horizontal="left"/>
    </xf>
    <xf numFmtId="179" fontId="0" fillId="35" borderId="14" xfId="0" applyNumberFormat="1" applyFill="1" applyBorder="1" applyAlignment="1">
      <alignment horizontal="center"/>
    </xf>
    <xf numFmtId="49" fontId="0" fillId="35" borderId="14" xfId="0" applyNumberFormat="1" applyFill="1" applyBorder="1" applyAlignment="1">
      <alignment horizontal="center"/>
    </xf>
    <xf numFmtId="49" fontId="0" fillId="35" borderId="14" xfId="0" applyNumberFormat="1" applyFont="1" applyFill="1" applyBorder="1" applyAlignment="1">
      <alignment horizontal="center"/>
    </xf>
    <xf numFmtId="49" fontId="0" fillId="34" borderId="20" xfId="0" applyNumberFormat="1" applyFont="1" applyFill="1" applyBorder="1" applyAlignment="1">
      <alignment/>
    </xf>
    <xf numFmtId="0" fontId="3" fillId="0" borderId="43" xfId="0" applyFont="1" applyFill="1" applyBorder="1" applyAlignment="1">
      <alignment vertical="top"/>
    </xf>
    <xf numFmtId="49" fontId="0" fillId="34" borderId="11" xfId="0" applyNumberFormat="1" applyFill="1" applyBorder="1" applyAlignment="1">
      <alignment vertical="top"/>
    </xf>
    <xf numFmtId="49" fontId="0" fillId="34" borderId="16" xfId="0" applyNumberFormat="1" applyFill="1" applyBorder="1" applyAlignment="1">
      <alignment vertical="top"/>
    </xf>
    <xf numFmtId="49" fontId="0" fillId="34" borderId="34" xfId="0" applyNumberFormat="1" applyFill="1" applyBorder="1" applyAlignment="1">
      <alignment vertical="top"/>
    </xf>
    <xf numFmtId="0" fontId="3" fillId="39" borderId="42" xfId="0" applyFont="1" applyFill="1" applyBorder="1" applyAlignment="1">
      <alignment horizontal="center" wrapText="1"/>
    </xf>
    <xf numFmtId="49" fontId="14" fillId="39" borderId="14" xfId="0" applyNumberFormat="1" applyFont="1" applyFill="1" applyBorder="1" applyAlignment="1">
      <alignment/>
    </xf>
    <xf numFmtId="49" fontId="0" fillId="35" borderId="14" xfId="0" applyNumberFormat="1" applyFont="1" applyFill="1" applyBorder="1" applyAlignment="1">
      <alignment horizontal="center" vertical="top"/>
    </xf>
    <xf numFmtId="49" fontId="0" fillId="34" borderId="20" xfId="0" applyNumberFormat="1" applyFill="1" applyBorder="1" applyAlignment="1">
      <alignment vertical="top"/>
    </xf>
    <xf numFmtId="0" fontId="3" fillId="0" borderId="39" xfId="0" applyFont="1" applyBorder="1" applyAlignment="1">
      <alignment vertical="top"/>
    </xf>
    <xf numFmtId="0" fontId="3" fillId="0" borderId="20" xfId="0" applyFont="1" applyBorder="1" applyAlignment="1">
      <alignment vertical="top"/>
    </xf>
    <xf numFmtId="49" fontId="0" fillId="34" borderId="31" xfId="0" applyNumberFormat="1" applyFont="1" applyFill="1" applyBorder="1" applyAlignment="1">
      <alignment vertical="top"/>
    </xf>
    <xf numFmtId="49" fontId="0" fillId="34" borderId="16" xfId="0" applyNumberFormat="1" applyFont="1" applyFill="1" applyBorder="1" applyAlignment="1">
      <alignment vertical="top"/>
    </xf>
    <xf numFmtId="0" fontId="3" fillId="35" borderId="44" xfId="0" applyFont="1" applyFill="1" applyBorder="1" applyAlignment="1">
      <alignment horizontal="center" wrapText="1"/>
    </xf>
    <xf numFmtId="49" fontId="0" fillId="34" borderId="14" xfId="0" applyNumberFormat="1" applyFont="1" applyFill="1" applyBorder="1" applyAlignment="1">
      <alignment vertical="top"/>
    </xf>
    <xf numFmtId="49" fontId="0" fillId="35" borderId="20" xfId="0" applyNumberFormat="1" applyFill="1" applyBorder="1" applyAlignment="1">
      <alignment horizontal="left" vertical="top" wrapText="1"/>
    </xf>
    <xf numFmtId="49" fontId="0" fillId="35" borderId="14" xfId="0" applyNumberFormat="1" applyFont="1" applyFill="1" applyBorder="1" applyAlignment="1">
      <alignment horizontal="left" vertical="top"/>
    </xf>
    <xf numFmtId="49" fontId="0" fillId="34" borderId="20" xfId="0" applyNumberFormat="1" applyFont="1" applyFill="1" applyBorder="1" applyAlignment="1">
      <alignment vertical="top"/>
    </xf>
    <xf numFmtId="49" fontId="0" fillId="35" borderId="41" xfId="0" applyNumberFormat="1" applyFont="1" applyFill="1" applyBorder="1" applyAlignment="1">
      <alignment/>
    </xf>
    <xf numFmtId="49" fontId="0" fillId="35" borderId="15" xfId="0" applyNumberFormat="1" applyFont="1" applyFill="1" applyBorder="1" applyAlignment="1">
      <alignment/>
    </xf>
    <xf numFmtId="0" fontId="21" fillId="0" borderId="34" xfId="0" applyFont="1" applyFill="1" applyBorder="1" applyAlignment="1">
      <alignment vertical="top"/>
    </xf>
    <xf numFmtId="49" fontId="0" fillId="35" borderId="40" xfId="0" applyNumberFormat="1" applyFont="1" applyFill="1" applyBorder="1" applyAlignment="1">
      <alignment/>
    </xf>
    <xf numFmtId="179" fontId="0" fillId="35" borderId="14" xfId="0" applyNumberFormat="1" applyFont="1" applyFill="1" applyBorder="1" applyAlignment="1">
      <alignment horizontal="center"/>
    </xf>
    <xf numFmtId="0" fontId="3" fillId="0" borderId="15" xfId="0" applyFont="1" applyFill="1" applyBorder="1" applyAlignment="1">
      <alignment vertical="top"/>
    </xf>
    <xf numFmtId="0" fontId="3" fillId="0" borderId="16" xfId="0" applyFont="1" applyFill="1" applyBorder="1" applyAlignment="1">
      <alignment vertical="top"/>
    </xf>
    <xf numFmtId="0" fontId="3" fillId="35" borderId="45" xfId="0" applyFont="1" applyFill="1" applyBorder="1" applyAlignment="1" quotePrefix="1">
      <alignment horizontal="center" wrapText="1"/>
    </xf>
    <xf numFmtId="49" fontId="0" fillId="35" borderId="34" xfId="0" applyNumberFormat="1" applyFont="1" applyFill="1" applyBorder="1" applyAlignment="1">
      <alignment horizontal="center"/>
    </xf>
    <xf numFmtId="49" fontId="0" fillId="35" borderId="16" xfId="0" applyNumberFormat="1" applyFont="1" applyFill="1" applyBorder="1" applyAlignment="1">
      <alignment horizontal="center"/>
    </xf>
    <xf numFmtId="49" fontId="0" fillId="35" borderId="20" xfId="0" applyNumberFormat="1" applyFont="1" applyFill="1" applyBorder="1" applyAlignment="1">
      <alignment horizontal="center"/>
    </xf>
    <xf numFmtId="0" fontId="3" fillId="0" borderId="39" xfId="0" applyFont="1" applyFill="1" applyBorder="1" applyAlignment="1">
      <alignment vertical="top"/>
    </xf>
    <xf numFmtId="0" fontId="3" fillId="0" borderId="13" xfId="0" applyFont="1" applyFill="1" applyBorder="1" applyAlignment="1">
      <alignment vertical="top"/>
    </xf>
    <xf numFmtId="0" fontId="3" fillId="0" borderId="34" xfId="0" applyFont="1" applyFill="1" applyBorder="1" applyAlignment="1">
      <alignment vertical="top"/>
    </xf>
    <xf numFmtId="49" fontId="3" fillId="35" borderId="14" xfId="0" applyNumberFormat="1" applyFont="1" applyFill="1" applyBorder="1" applyAlignment="1">
      <alignment/>
    </xf>
    <xf numFmtId="49" fontId="0" fillId="35" borderId="41" xfId="0" applyNumberFormat="1" applyFont="1" applyFill="1" applyBorder="1" applyAlignment="1">
      <alignment vertical="top"/>
    </xf>
    <xf numFmtId="49" fontId="0" fillId="35" borderId="15" xfId="0" applyNumberFormat="1" applyFont="1" applyFill="1" applyBorder="1" applyAlignment="1">
      <alignment vertical="top"/>
    </xf>
    <xf numFmtId="49" fontId="0" fillId="35" borderId="40" xfId="0" applyNumberFormat="1" applyFont="1" applyFill="1" applyBorder="1" applyAlignment="1">
      <alignment vertical="top"/>
    </xf>
    <xf numFmtId="0" fontId="0" fillId="0" borderId="0" xfId="0" applyFont="1" applyFill="1" applyBorder="1" applyAlignment="1">
      <alignment horizontal="right"/>
    </xf>
    <xf numFmtId="49" fontId="0" fillId="35" borderId="12" xfId="0" applyNumberFormat="1" applyFont="1" applyFill="1" applyBorder="1" applyAlignment="1">
      <alignment horizontal="right"/>
    </xf>
    <xf numFmtId="49" fontId="0" fillId="35" borderId="12" xfId="0" applyNumberFormat="1" applyFill="1" applyBorder="1" applyAlignment="1">
      <alignment/>
    </xf>
    <xf numFmtId="49" fontId="0" fillId="33" borderId="18" xfId="0" applyNumberFormat="1" applyFill="1" applyBorder="1" applyAlignment="1" applyProtection="1">
      <alignment horizontal="left"/>
      <protection locked="0"/>
    </xf>
    <xf numFmtId="0" fontId="0" fillId="35" borderId="18" xfId="0" applyFont="1" applyFill="1" applyBorder="1" applyAlignment="1" quotePrefix="1">
      <alignment horizontal="right"/>
    </xf>
    <xf numFmtId="0" fontId="0" fillId="35" borderId="18" xfId="0" applyFill="1" applyBorder="1" applyAlignment="1">
      <alignment horizontal="right"/>
    </xf>
    <xf numFmtId="49" fontId="0" fillId="33" borderId="18" xfId="0" applyNumberFormat="1" applyFill="1" applyBorder="1" applyAlignment="1" applyProtection="1">
      <alignment/>
      <protection locked="0"/>
    </xf>
    <xf numFmtId="179" fontId="0" fillId="33" borderId="18" xfId="0" applyNumberFormat="1" applyFill="1" applyBorder="1" applyAlignment="1" applyProtection="1">
      <alignment horizontal="left"/>
      <protection locked="0"/>
    </xf>
    <xf numFmtId="49" fontId="0" fillId="33" borderId="12" xfId="0" applyNumberFormat="1" applyFill="1" applyBorder="1" applyAlignment="1" applyProtection="1">
      <alignment horizontal="left"/>
      <protection locked="0"/>
    </xf>
    <xf numFmtId="0" fontId="0" fillId="0" borderId="18" xfId="0" applyNumberFormat="1" applyFill="1" applyBorder="1" applyAlignment="1" applyProtection="1">
      <alignment horizontal="left"/>
      <protection locked="0"/>
    </xf>
    <xf numFmtId="0" fontId="0" fillId="0" borderId="18" xfId="0" applyNumberFormat="1" applyFill="1" applyBorder="1" applyAlignment="1" applyProtection="1">
      <alignment/>
      <protection locked="0"/>
    </xf>
    <xf numFmtId="0" fontId="0" fillId="35" borderId="18" xfId="0" applyNumberFormat="1" applyFill="1" applyBorder="1" applyAlignment="1" applyProtection="1">
      <alignment horizontal="left"/>
      <protection/>
    </xf>
    <xf numFmtId="49" fontId="0" fillId="33" borderId="18" xfId="0" applyNumberFormat="1" applyFill="1" applyBorder="1" applyAlignment="1" applyProtection="1" quotePrefix="1">
      <alignment horizontal="left" vertical="top" wrapText="1"/>
      <protection locked="0"/>
    </xf>
    <xf numFmtId="49" fontId="0" fillId="33" borderId="18" xfId="0" applyNumberFormat="1" applyFill="1" applyBorder="1" applyAlignment="1" applyProtection="1">
      <alignment vertical="top" wrapText="1"/>
      <protection locked="0"/>
    </xf>
    <xf numFmtId="0" fontId="0" fillId="35" borderId="18" xfId="0" applyNumberFormat="1" applyFill="1" applyBorder="1" applyAlignment="1">
      <alignment/>
    </xf>
    <xf numFmtId="49" fontId="0" fillId="0" borderId="0" xfId="0" applyNumberFormat="1" applyFill="1" applyBorder="1" applyAlignment="1">
      <alignment/>
    </xf>
    <xf numFmtId="0" fontId="0" fillId="33" borderId="12" xfId="0" applyFill="1" applyBorder="1" applyAlignment="1" applyProtection="1">
      <alignment/>
      <protection locked="0"/>
    </xf>
    <xf numFmtId="0" fontId="16" fillId="35" borderId="0" xfId="0" applyFont="1" applyFill="1" applyAlignment="1" quotePrefix="1">
      <alignment horizontal="center"/>
    </xf>
    <xf numFmtId="0" fontId="0" fillId="0" borderId="0" xfId="0" applyAlignment="1">
      <alignment/>
    </xf>
    <xf numFmtId="49" fontId="2" fillId="33" borderId="34" xfId="0" applyNumberFormat="1" applyFont="1" applyFill="1" applyBorder="1" applyAlignment="1" applyProtection="1">
      <alignment horizontal="left"/>
      <protection locked="0"/>
    </xf>
    <xf numFmtId="0" fontId="0" fillId="33" borderId="18" xfId="0" applyFill="1" applyBorder="1" applyAlignment="1">
      <alignment/>
    </xf>
    <xf numFmtId="0" fontId="0" fillId="35" borderId="10" xfId="0" applyNumberFormat="1" applyFill="1" applyBorder="1" applyAlignment="1">
      <alignment horizontal="center"/>
    </xf>
    <xf numFmtId="0" fontId="0" fillId="35" borderId="16" xfId="0" applyFill="1" applyBorder="1" applyAlignment="1" quotePrefix="1">
      <alignment horizontal="left"/>
    </xf>
    <xf numFmtId="0" fontId="0" fillId="35" borderId="12" xfId="0" applyFill="1" applyBorder="1" applyAlignment="1">
      <alignment/>
    </xf>
    <xf numFmtId="0" fontId="0" fillId="35" borderId="15" xfId="0" applyFill="1" applyBorder="1" applyAlignment="1">
      <alignment/>
    </xf>
    <xf numFmtId="0" fontId="3" fillId="35" borderId="10" xfId="0" applyFont="1" applyFill="1" applyBorder="1" applyAlignment="1">
      <alignment horizontal="center"/>
    </xf>
    <xf numFmtId="0" fontId="3" fillId="35" borderId="10" xfId="0" applyFont="1" applyFill="1" applyBorder="1" applyAlignment="1" quotePrefix="1">
      <alignment horizontal="left"/>
    </xf>
    <xf numFmtId="0" fontId="3" fillId="35" borderId="10" xfId="0" applyFont="1" applyFill="1" applyBorder="1" applyAlignment="1">
      <alignment horizontal="left"/>
    </xf>
    <xf numFmtId="0" fontId="3" fillId="35" borderId="16" xfId="0" applyFont="1" applyFill="1" applyBorder="1" applyAlignment="1">
      <alignment horizontal="center"/>
    </xf>
    <xf numFmtId="0" fontId="3" fillId="35" borderId="12" xfId="0" applyFont="1" applyFill="1" applyBorder="1" applyAlignment="1">
      <alignment horizontal="center"/>
    </xf>
    <xf numFmtId="0" fontId="3" fillId="35" borderId="15" xfId="0" applyFont="1" applyFill="1" applyBorder="1" applyAlignment="1">
      <alignment horizontal="center"/>
    </xf>
    <xf numFmtId="49" fontId="0" fillId="33" borderId="10" xfId="0" applyNumberFormat="1" applyFill="1" applyBorder="1" applyAlignment="1" applyProtection="1">
      <alignment horizontal="center"/>
      <protection locked="0"/>
    </xf>
    <xf numFmtId="0" fontId="0" fillId="35" borderId="10" xfId="0" applyFill="1" applyBorder="1" applyAlignment="1">
      <alignment/>
    </xf>
    <xf numFmtId="0" fontId="0" fillId="35" borderId="10" xfId="0" applyFill="1" applyBorder="1" applyAlignment="1" quotePrefix="1">
      <alignment horizontal="left"/>
    </xf>
    <xf numFmtId="2" fontId="0" fillId="33" borderId="10" xfId="0" applyNumberFormat="1" applyFill="1" applyBorder="1" applyAlignment="1" applyProtection="1">
      <alignment horizontal="center"/>
      <protection locked="0"/>
    </xf>
    <xf numFmtId="0" fontId="0" fillId="35" borderId="10" xfId="0" applyFill="1" applyBorder="1" applyAlignment="1">
      <alignment horizontal="center"/>
    </xf>
    <xf numFmtId="0" fontId="0" fillId="0" borderId="0" xfId="0" applyAlignment="1">
      <alignment/>
    </xf>
    <xf numFmtId="0" fontId="0" fillId="35" borderId="10" xfId="0" applyFill="1" applyBorder="1" applyAlignment="1">
      <alignment horizontal="right"/>
    </xf>
    <xf numFmtId="1" fontId="0" fillId="35" borderId="10" xfId="0" applyNumberFormat="1" applyFill="1" applyBorder="1" applyAlignment="1" applyProtection="1">
      <alignment horizontal="center"/>
      <protection/>
    </xf>
    <xf numFmtId="1" fontId="0" fillId="33" borderId="16" xfId="0" applyNumberForma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 fontId="0" fillId="33" borderId="15" xfId="0" applyNumberFormat="1" applyFill="1" applyBorder="1" applyAlignment="1" applyProtection="1">
      <alignment horizontal="center"/>
      <protection locked="0"/>
    </xf>
    <xf numFmtId="169" fontId="0" fillId="33" borderId="16" xfId="0" applyNumberFormat="1" applyFill="1" applyBorder="1" applyAlignment="1" applyProtection="1">
      <alignment horizontal="center"/>
      <protection locked="0"/>
    </xf>
    <xf numFmtId="169" fontId="0" fillId="33" borderId="12" xfId="0" applyNumberFormat="1" applyFill="1" applyBorder="1" applyAlignment="1" applyProtection="1">
      <alignment horizontal="center"/>
      <protection locked="0"/>
    </xf>
    <xf numFmtId="169" fontId="0" fillId="33" borderId="15" xfId="0" applyNumberFormat="1" applyFill="1" applyBorder="1" applyAlignment="1" applyProtection="1">
      <alignment horizontal="center"/>
      <protection locked="0"/>
    </xf>
    <xf numFmtId="169" fontId="0" fillId="33" borderId="10" xfId="0" applyNumberFormat="1" applyFill="1" applyBorder="1" applyAlignment="1" applyProtection="1">
      <alignment horizontal="center"/>
      <protection locked="0"/>
    </xf>
    <xf numFmtId="0" fontId="0" fillId="35" borderId="16" xfId="0" applyFill="1" applyBorder="1" applyAlignment="1">
      <alignment/>
    </xf>
    <xf numFmtId="0" fontId="2" fillId="35" borderId="10" xfId="0" applyFont="1" applyFill="1" applyBorder="1" applyAlignment="1">
      <alignment horizontal="right"/>
    </xf>
    <xf numFmtId="49" fontId="0" fillId="33" borderId="34"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2" fillId="33" borderId="34" xfId="0" applyNumberFormat="1" applyFont="1" applyFill="1" applyBorder="1" applyAlignment="1" applyProtection="1">
      <alignment/>
      <protection locked="0"/>
    </xf>
    <xf numFmtId="49" fontId="2" fillId="33" borderId="18" xfId="0" applyNumberFormat="1" applyFont="1" applyFill="1" applyBorder="1" applyAlignment="1" applyProtection="1">
      <alignment/>
      <protection locked="0"/>
    </xf>
    <xf numFmtId="49" fontId="2" fillId="33" borderId="16" xfId="0" applyNumberFormat="1" applyFont="1" applyFill="1" applyBorder="1" applyAlignment="1" applyProtection="1">
      <alignment/>
      <protection locked="0"/>
    </xf>
    <xf numFmtId="49" fontId="2" fillId="33" borderId="12" xfId="0" applyNumberFormat="1" applyFont="1" applyFill="1" applyBorder="1" applyAlignment="1" applyProtection="1">
      <alignment/>
      <protection locked="0"/>
    </xf>
    <xf numFmtId="0" fontId="23" fillId="35" borderId="10" xfId="0" applyFont="1" applyFill="1" applyBorder="1" applyAlignment="1" quotePrefix="1">
      <alignment horizontal="right"/>
    </xf>
    <xf numFmtId="0" fontId="23" fillId="35" borderId="10" xfId="0" applyFont="1" applyFill="1" applyBorder="1" applyAlignment="1">
      <alignment horizontal="right"/>
    </xf>
    <xf numFmtId="0" fontId="0" fillId="35" borderId="10" xfId="0" applyFill="1" applyBorder="1" applyAlignment="1" quotePrefix="1">
      <alignment horizontal="left" wrapText="1"/>
    </xf>
    <xf numFmtId="49" fontId="0" fillId="35" borderId="10" xfId="0" applyNumberFormat="1" applyFill="1" applyBorder="1" applyAlignment="1">
      <alignment horizontal="center"/>
    </xf>
    <xf numFmtId="0" fontId="8" fillId="36" borderId="43" xfId="0" applyFont="1" applyFill="1" applyBorder="1" applyAlignment="1" quotePrefix="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3" fillId="33" borderId="37" xfId="0" applyFont="1" applyFill="1" applyBorder="1" applyAlignment="1">
      <alignment vertical="center"/>
    </xf>
    <xf numFmtId="0" fontId="0" fillId="33" borderId="46" xfId="0" applyFill="1" applyBorder="1" applyAlignment="1">
      <alignment/>
    </xf>
    <xf numFmtId="0" fontId="0" fillId="33" borderId="47" xfId="0" applyFill="1" applyBorder="1" applyAlignment="1">
      <alignment/>
    </xf>
    <xf numFmtId="0" fontId="0" fillId="35" borderId="42" xfId="0" applyNumberFormat="1" applyFill="1" applyBorder="1" applyAlignment="1">
      <alignment/>
    </xf>
    <xf numFmtId="0" fontId="0" fillId="35" borderId="10" xfId="0" applyNumberFormat="1" applyFill="1" applyBorder="1" applyAlignment="1">
      <alignment/>
    </xf>
    <xf numFmtId="0" fontId="0" fillId="35" borderId="14"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indexed="10"/>
      </font>
    </dxf>
    <dxf>
      <font>
        <b/>
        <i val="0"/>
        <color indexed="10"/>
      </font>
    </dxf>
    <dxf>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1" Namespace="http://tempuri.org/XMLSchema.xsd">
    <xsd:schema xmlns:xsd="http://www.w3.org/2001/XMLSchema" xmlns="http://tempuri.org/XMLSchema.xsd" targetNamespace="http://tempuri.org/XMLSchema.xsd" elementFormDefault="qualified">
      <xsd:element name="MaterialDisciplines" type="MaterialDisciplinesType"/>
      <xsd:complexType name="MaterialDisciplinesType">
        <xsd:all>
          <xsd:element name="discipline" type="disciplineType" minOccurs="1"/>
          <xsd:element name="t_smpl" type="t_smplType" minOccurs="1"/>
          <xsd:element name="t_cont_smpl" type="t_cont_smplType" minOccurs="1"/>
          <xsd:element name="t_cont_smpl_itm" type="t_cont_smpl_itmType" minOccurs="1"/>
          <xsd:element name="t_rmrks_dtl" type="t_rmrks_dtlType" minOccurs="1"/>
          <xsd:element name="t_smpl_tst" type="t_smpl_tstType" minOccurs="1"/>
          <xsd:element name="t_smpl_tstr" type="t_smpl_tstrType" minOccurs="1"/>
          <xsd:element name="t_tst_rslt_hdr" type="t_tst_rslt_hdrType" minOccurs="1"/>
          <xsd:element name="t_tst_rslt_dtl" type="t_tst_rslt_dtlType" minOccurs="1"/>
          <xsd:element name="t_pcc" type="t_pccType" minOccurs="1"/>
          <xsd:element name="t_pcc_blnd" type="t_pcc_blndType" minOccurs="1"/>
          <xsd:element name="t_mix_dsn_grdn" type="t_mix_dsn_grdnType" minOccurs="1"/>
          <xsd:element name="t_superpave" type="t_superpaveType" minOccurs="1"/>
          <xsd:element name="t_bit_conc_mixblnd" type="t_bit_conc_mixblndType" minOccurs="1"/>
        </xsd:all>
      </xsd:complexType>
      <xsd:complexType name="disciplineType">
        <xsd:sequence>
          <xsd:element name="disciplineTable" minOccurs="1" maxOccurs="unbounded">
            <xsd:complexType>
              <xsd:sequence>
                <xsd:element name="discipline_id" type="xsd:string" minOccurs="1" nillable="false" form="qualified"/>
                <xsd:element name="discipline_version" type="xsd:string" minOccurs="1" nillable="false" form="qualified"/>
                <xsd:element name="replace_allowed_indicator" type="xsd:string" minOccurs="1" nillable="false" form="qualified"/>
                <xsd:element name="district" type="xsd:string" minOccurs="1" nillable="false" form="qualified"/>
                <xsd:element name="Filename" type="xsd:string" minOccurs="1" nillable="false" form="qualified"/>
              </xsd:sequence>
            </xsd:complexType>
          </xsd:element>
        </xsd:sequence>
      </xsd:complexType>
      <xsd:complexType name="t_smplType">
        <xsd:sequence>
          <xsd:element name="t_smplTable" minOccurs="1" maxOccurs="unbounded">
            <xsd:complexType>
              <xsd:sequence>
                <xsd:element name="smpl_id" type="xsd:string" minOccurs="1" nillable="false" form="qualified"/>
                <xsd:element name="acpt_meth_t" type="xsd:string" minOccurs="1" nillable="false" form="qualified"/>
                <xsd:element name="auth_by_cms_uid" type="xsd:string" minOccurs="1" nillable="false" form="qualified"/>
                <xsd:element name="auth_dt" type="xsd:string" minOccurs="1" nillable="false" form="qualified"/>
                <xsd:element name="cms_uid" type="xsd:string" minOccurs="1" nillable="false" form="qualified"/>
                <xsd:element name="cntrl_nbr" type="xsd:string" minOccurs="1" nillable="false" form="qualified"/>
                <xsd:element name="cntrl_t" type="xsd:string" minOccurs="1" nillable="false" form="qualified"/>
                <xsd:element name="geog_area_t" type="xsd:string" minOccurs="1" nillable="false" form="qualified"/>
                <xsd:element name="intd_use_txt" type="xsd:string" minOccurs="1" nillable="false" form="qualified"/>
                <xsd:element name="last_modfd_dt" type="xsd:string" minOccurs="1" nillable="false" form="qualified"/>
                <xsd:element name="last_modfd_uid" type="xsd:string" minOccurs="1" nillable="false" form="qualified"/>
                <xsd:element name="log_dt" type="xsd:string" minOccurs="1" nillable="false" form="qualified"/>
                <xsd:element name="matl_cd" type="xsd:string" minOccurs="1" nillable="false" form="qualified"/>
                <xsd:element name="offst" type="xsd:string" minOccurs="1" nillable="false" form="qualified"/>
                <xsd:element name="plant_id" type="xsd:string" minOccurs="1" nillable="false" form="qualified"/>
                <xsd:element name="prodr_supp_cd" type="xsd:string" minOccurs="1" nillable="false" form="qualified"/>
                <xsd:element name="rel_smpl_id" type="xsd:string" minOccurs="1" nillable="false" form="qualified"/>
                <xsd:element name="rmrks_id" type="xsd:string" minOccurs="1" nillable="false" form="qualified"/>
                <xsd:element name="smpl_dsn_t" type="xsd:string" minOccurs="1" nillable="false" form="qualified"/>
                <xsd:element name="smpl_dt" type="xsd:string" minOccurs="1" nillable="false" form="qualified"/>
                <xsd:element name="smpl_mix_id" type="xsd:string" minOccurs="1" nillable="false" form="qualified"/>
                <xsd:element name="smpl_t" type="xsd:string" minOccurs="1" nillable="false" form="qualified"/>
                <xsd:element name="smpld_by" type="xsd:string" minOccurs="1" nillable="false" form="qualified"/>
                <xsd:element name="sta" type="xsd:string" minOccurs="1" nillable="false" form="qualified"/>
                <xsd:element name="stat_t" type="xsd:string" minOccurs="1" nillable="false" form="qualified"/>
                <xsd:element name="witnes_by_cms_uid" type="xsd:string" minOccurs="1" nillable="false" form="qualified"/>
                <xsd:element name="prod_nm" type="xsd:string" minOccurs="1" nillable="false" form="qualified"/>
                <xsd:element name="plant_t" type="xsd:string" minOccurs="1" nillable="false" form="qualified"/>
                <xsd:element name="revise_smpl_id" type="xsd:string" minOccurs="1" nillable="false" form="qualified"/>
                <xsd:element name="smpl_origin" type="xsd:string" minOccurs="1" nillable="false" form="qualified"/>
                <xsd:element name="smpld_fr_txt" type="xsd:string" minOccurs="1" nillable="false" form="qualified"/>
                <xsd:element name="unt_t" type="xsd:string" minOccurs="1" nillable="false" form="qualified"/>
                <xsd:element name="mnfctr_cd" type="xsd:string" minOccurs="1" nillable="false" form="qualified"/>
                <xsd:element name="twn" type="xsd:string" minOccurs="1" nillable="false" form="qualified"/>
                <xsd:element name="buy_usa_ind" type="xsd:string" minOccurs="1" nillable="false" form="qualified"/>
                <xsd:element name="buy_usa_rqrdmt_t" type="xsd:string" minOccurs="1" nillable="false" form="qualified"/>
                <xsd:element name="repr_qty" type="xsd:string" minOccurs="1" nillable="false" form="qualified"/>
                <xsd:element name="ref" type="xsd:string" minOccurs="1" nillable="false" form="qualified"/>
                <xsd:element name="seal_nbr" type="xsd:string" minOccurs="1" nillable="false" form="qualified"/>
                <xsd:element name="smpl_sz" type="xsd:string" minOccurs="1" nillable="false" form="qualified"/>
                <xsd:element name="reqst_by_nm" type="xsd:string" minOccurs="1" nillable="false" form="qualified"/>
                <xsd:element name="std_rmrks_ind" type="xsd:string" minOccurs="1" nillable="false" form="qualified"/>
                <xsd:element name="smpl_lock_ind" type="xsd:string" minOccurs="1" nillable="false" form="qualified"/>
                <xsd:element name="dstnc_fnsh_grd" type="xsd:string" minOccurs="1" nillable="false" form="qualified"/>
                <xsd:element name="dstnc_fnsh_grd_unt" type="xsd:string" minOccurs="1" nillable="false" form="qualified"/>
                <xsd:element name="ref_doc" type="xsd:string" minOccurs="1" nillable="false" form="qualified"/>
                <xsd:element name="sz_unt_t" type="xsd:string" minOccurs="1" nillable="false" form="qualified"/>
                <xsd:element name="lock_type" type="xsd:string" minOccurs="1" nillable="false" form="qualified"/>
                <xsd:element name="locked_by" type="xsd:string" minOccurs="1" nillable="false" form="qualified"/>
                <xsd:element name="lock_dt" type="xsd:string" minOccurs="1" nillable="false" form="qualified"/>
                <xsd:element name="lev1_office_ind" type="xsd:string" minOccurs="1" nillable="false" form="qualified"/>
                <xsd:element name="lev2_office_nbr" type="xsd:string" minOccurs="1" nillable="false" form="qualified"/>
                <xsd:element name="lev3_office_nbr" type="xsd:string" minOccurs="1" nillable="false" form="qualified"/>
                <xsd:element name="lev4_office_nbr" type="xsd:string" minOccurs="1" nillable="false" form="qualified"/>
              </xsd:sequence>
            </xsd:complexType>
          </xsd:element>
        </xsd:sequence>
      </xsd:complexType>
      <xsd:complexType name="t_cont_smplType">
        <xsd:sequence>
          <xsd:element name="t_cont_smplTable" minOccurs="1" maxOccurs="unbounded">
            <xsd:complexType>
              <xsd:sequence>
                <xsd:element name="smpl_id" type="xsd:string" minOccurs="1" nillable="false" form="qualified"/>
                <xsd:element name="cont_id" type="xsd:string" minOccurs="1" nillable="false" form="qualified"/>
                <xsd:element name="prj_nbr" type="xsd:string" minOccurs="1" nillable="false" form="qualified"/>
                <xsd:element name="ln_itm_nbr" type="xsd:string" minOccurs="1" nillable="false" form="qualified"/>
                <xsd:element name="repr_qty"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cont_smpl_itmType">
        <xsd:sequence>
          <xsd:element name="t_cont_smpl_itmTable" minOccurs="1" maxOccurs="unbounded">
            <xsd:complexType>
              <xsd:sequence>
                <xsd:element name="prj_nbr" type="xsd:string" minOccurs="1" nillable="false" form="qualified"/>
                <xsd:element name="ln_itm_nbr" type="xsd:string" minOccurs="1" nillable="false" form="qualified"/>
                <xsd:element name="repr_qty" type="xsd:string" minOccurs="1" nillable="false" form="qualified"/>
              </xsd:sequence>
            </xsd:complexType>
          </xsd:element>
        </xsd:sequence>
      </xsd:complexType>
      <xsd:complexType name="t_rmrks_dtlType">
        <xsd:sequence>
          <xsd:element name="t_rmrks_dtlTable" minOccurs="1" maxOccurs="unbounded">
            <xsd:complexType>
              <xsd:sequence>
                <xsd:element name="rmrks_id" type="xsd:string" minOccurs="1" nillable="false" form="qualified"/>
                <xsd:element name="rmrks_t" type="xsd:string" minOccurs="1" nillable="false" form="qualified"/>
                <xsd:element name="rmrks_sn" type="xsd:string" minOccurs="1" nillable="false" form="qualified"/>
                <xsd:element name="rmrks_txt_fl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Type">
        <xsd:sequence>
          <xsd:element name="t_smpl_tst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lab_id" type="xsd:string" minOccurs="1" nillable="false" form="qualified"/>
                <xsd:element name="chrg_amt" type="xsd:string" minOccurs="1" nillable="false" form="qualified"/>
                <xsd:element name="strt_dt" type="xsd:string" minOccurs="1" nillable="false" form="qualified"/>
                <xsd:element name="est_cmpl_dt" type="xsd:string" minOccurs="1" nillable="false" form="qualified"/>
                <xsd:element name="actl_cmpl_d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rType">
        <xsd:sequence>
          <xsd:element name="t_smpl_tst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tst_rslt_hdrType">
        <xsd:sequence>
          <xsd:element name="t_tst_rslt_hd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rmrks_id" type="xsd:string" minOccurs="1" nillable="false" form="qualified"/>
                <xsd:element name="effdt" type="xsd:string" minOccurs="1" nillable="false" form="qualified"/>
                <xsd:element name="last_modfd_dt" type="xsd:string" minOccurs="1" nillable="false" form="qualified"/>
                <xsd:element name="last_modfd_uid" type="xsd:string" minOccurs="1" nillable="false" form="qualified"/>
              </xsd:sequence>
            </xsd:complexType>
          </xsd:element>
        </xsd:sequence>
      </xsd:complexType>
      <xsd:complexType name="t_tst_rslt_dtlType">
        <xsd:sequence>
          <xsd:element name="t_tst_rslt_dtl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fld_sn" type="xsd:string" minOccurs="1" nillable="false" form="qualified"/>
                <xsd:element name="tst_strg_fld_val" type="xsd:string" minOccurs="1" nillable="false" form="qualified"/>
                <xsd:element name="tst_numrc_fld_val"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Type">
        <xsd:sequence>
          <xsd:element name="t_pccTable" minOccurs="1" maxOccurs="unbounded">
            <xsd:complexType>
              <xsd:sequence>
                <xsd:element name="mix_id" type="xsd:string" minOccurs="1" nillable="false" form="qualified"/>
                <xsd:element name="matl_cd" type="xsd:string" minOccurs="1" nillable="false" form="qualified"/>
                <xsd:element name="dsn_t" type="xsd:string" minOccurs="1" nillable="false" form="qualified"/>
                <xsd:element name="prodr_supp_cd" type="xsd:string" minOccurs="1" nillable="false" form="qualified"/>
                <xsd:element name="dsnr_nm" type="xsd:string" minOccurs="1" nillable="false" form="qualified"/>
                <xsd:element name="conc_clas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min_avg_strgh_rqrd" type="xsd:string" minOccurs="1" nillable="false" form="qualified"/>
                <xsd:element name="dsn_strgh_spc" type="xsd:string" minOccurs="1" nillable="false" form="qualified"/>
                <xsd:element name="theo_unt_wt" type="xsd:string" minOccurs="1" nillable="false" form="qualified"/>
                <xsd:element name="theo_unt_wt_unt" type="xsd:string" minOccurs="1" nillable="false" form="qualified"/>
                <xsd:element name="h2o_cem_ratio" type="xsd:string" minOccurs="1" nillable="false" form="qualified"/>
                <xsd:element name="unt_wt_m" type="xsd:string" minOccurs="1" nillable="false" form="qualified"/>
                <xsd:element name="unt_wt_meas_unt" type="xsd:string" minOccurs="1" nillable="false" form="qualified"/>
                <xsd:element name="air_cntnt_m" type="xsd:string" minOccurs="1" nillable="false" form="qualified"/>
                <xsd:element name="slmp_m" type="xsd:string" minOccurs="1" nillable="false" form="qualified"/>
                <xsd:element name="slmp_meas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_blndType">
        <xsd:sequence>
          <xsd:element name="t_pcc_blndTable" minOccurs="1" maxOccurs="unbounded">
            <xsd:complexType>
              <xsd:sequence>
                <xsd:element name="matl_cd" type="xsd:string" minOccurs="1" nillable="false" form="qualified"/>
                <xsd:element name="mix_id" type="xsd:string" minOccurs="1" nillable="false" form="qualified"/>
                <xsd:element name="dsn_t" type="xsd:string" minOccurs="1" nillable="false" form="qualified"/>
                <xsd:element name="prodr_supp_cd" type="xsd:string" minOccurs="1" nillable="false" form="qualified"/>
                <xsd:element name="smpl_id" type="xsd:string" minOccurs="1" nillable="false" form="qualified"/>
                <xsd:element name="brnd_nm" type="xsd:string" minOccurs="1" nillable="false" form="qualified"/>
                <xsd:element name="spc_gr" type="xsd:string" minOccurs="1" nillable="false" form="qualified"/>
                <xsd:element name="bulk_spc_gr_m" type="xsd:string" minOccurs="1" nillable="false" form="qualified"/>
                <xsd:element name="ssd_wt_m" type="xsd:string" minOccurs="1" nillable="false" form="qualified"/>
                <xsd:element name="abs_p" type="xsd:string" minOccurs="1" nillable="false" form="qualified"/>
                <xsd:element name="fine_moduls_m" type="xsd:string" minOccurs="1" nillable="false" form="qualified"/>
                <xsd:element name="mas" type="xsd:string" minOccurs="1" nillable="false" form="qualified"/>
                <xsd:element name="unt_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mix_dsn_grdnType">
        <xsd:sequence>
          <xsd:element name="t_mix_dsn_grdnTable" minOccurs="1" maxOccurs="unbounded">
            <xsd:complexType>
              <xsd:sequence>
                <xsd:element name="matl_cd" type="xsd:string" minOccurs="1" nillable="false" form="qualified"/>
                <xsd:element name="matl_grdn_effdt" type="xsd:string" minOccurs="1" nillable="false" form="qualified"/>
                <xsd:element name="matl_grdn_sn" type="xsd:string" minOccurs="1" nillable="false" form="qualified"/>
                <xsd:element name="mix_id" type="xsd:string" minOccurs="1" nillable="false" form="qualified"/>
                <xsd:element name="dsn_t" type="xsd:string" minOccurs="1" nillable="false" form="qualified"/>
                <xsd:element name="sv_val" type="xsd:string" minOccurs="1" nillable="false" form="qualified"/>
                <xsd:element name="min_prod_tolrnc" type="xsd:string" minOccurs="1" nillable="false" form="qualified"/>
                <xsd:element name="max_prod_tolrnc"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uperpaveType">
        <xsd:sequence>
          <xsd:element name="t_superpave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dsnr_nm" type="xsd:string" minOccurs="1" nillable="false" form="qualified"/>
                <xsd:element name="asph_cem_t" type="xsd:string" minOccurs="1" nillable="false" form="qualified"/>
                <xsd:element name="mix_dsn_txt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init_n_dnsty_m" type="xsd:string" minOccurs="1" nillable="false" form="qualified"/>
                <xsd:element name="max_n_dnsty_m" type="xsd:string" minOccurs="1" nillable="false" form="qualified"/>
                <xsd:element name="dsn_n_dnsty_m" type="xsd:string" minOccurs="1" nillable="false" form="qualified"/>
                <xsd:element name="init_n_gmm_p" type="xsd:string" minOccurs="1" nillable="false" form="qualified"/>
                <xsd:element name="max_n_gmm_p" type="xsd:string" minOccurs="1" nillable="false" form="qualified"/>
                <xsd:element name="esals_nbr" type="xsd:string" minOccurs="1" nillable="false" form="qualified"/>
                <xsd:element name="opt_ac_pct_tot_wt" type="xsd:string" minOccurs="1" nillable="false" form="qualified"/>
                <xsd:element name="dust_proprtn_p" type="xsd:string" minOccurs="1" nillable="false" form="qualified"/>
                <xsd:element name="vma_p" type="xsd:string" minOccurs="1" nillable="false" form="qualified"/>
                <xsd:element name="vfa_p" type="xsd:string" minOccurs="1" nillable="false" form="qualified"/>
                <xsd:element name="lotmn_tsr_m" type="xsd:string" minOccurs="1" nillable="false" form="qualified"/>
                <xsd:element name="sand_equiv_tst" type="xsd:string" minOccurs="1" nillable="false" form="qualified"/>
                <xsd:element name="max_spc_gr" type="xsd:string" minOccurs="1" nillable="false" form="qualified"/>
                <xsd:element name="bulk_spc_gr_m" type="xsd:string" minOccurs="1" nillable="false" form="qualified"/>
                <xsd:element name="mix_temp" type="xsd:string" minOccurs="1" nillable="false" form="qualified"/>
                <xsd:element name="mix_temp_unt" type="xsd:string" minOccurs="1" nillable="false" form="qualified"/>
                <xsd:element name="cmpct_temp" type="xsd:string" minOccurs="1" nillable="false" form="qualified"/>
                <xsd:element name="cmpct_temp_unt" type="xsd:string" minOccurs="1" nillable="false" form="qualified"/>
                <xsd:element name="high_air_temp" type="xsd:string" minOccurs="1" nillable="false" form="qualified"/>
                <xsd:element name="high_air_temp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element name="air_voids_p" type="xsd:string" minOccurs="1" nillable="false" form="qualified"/>
              </xsd:sequence>
            </xsd:complexType>
          </xsd:element>
        </xsd:sequence>
      </xsd:complexType>
      <xsd:complexType name="t_bit_conc_mixblndType">
        <xsd:sequence>
          <xsd:element name="t_bit_conc_mixblnd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brnd_nm" type="xsd:string" minOccurs="1" nillable="false" form="qualified"/>
                <xsd:element name="blnd_p" type="xsd:string" minOccurs="1" nillable="false" form="qualified"/>
                <xsd:element name="bulk_spc_gr_m" type="xsd:string" minOccurs="1" nillable="false" form="qualified"/>
                <xsd:element name="aprnt_spc_gr_m" type="xsd:string" minOccurs="1" nillable="false" form="qualified"/>
                <xsd:element name="smpl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schema>
  </Schema>
  <Map ID="2" Name="MaterialDisciplines_Map" RootElement="MaterialDisciplines"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xmlMaps" Target="xmlMap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5</xdr:row>
      <xdr:rowOff>133350</xdr:rowOff>
    </xdr:from>
    <xdr:to>
      <xdr:col>6</xdr:col>
      <xdr:colOff>38100</xdr:colOff>
      <xdr:row>7</xdr:row>
      <xdr:rowOff>9525</xdr:rowOff>
    </xdr:to>
    <xdr:pic>
      <xdr:nvPicPr>
        <xdr:cNvPr id="1" name="ComboBox1"/>
        <xdr:cNvPicPr preferRelativeResize="1">
          <a:picLocks noChangeAspect="1"/>
        </xdr:cNvPicPr>
      </xdr:nvPicPr>
      <xdr:blipFill>
        <a:blip r:embed="rId1"/>
        <a:stretch>
          <a:fillRect/>
        </a:stretch>
      </xdr:blipFill>
      <xdr:spPr>
        <a:xfrm>
          <a:off x="1571625" y="990600"/>
          <a:ext cx="1666875" cy="2476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radp\Desktop\Kentucky\Kentucky_SM_Materials\Committees\technical_committee\Applet\disciplines\CONCPVMT_Concrete%20Pavement_and_STRCONC_Structural_Concrete\CONCPVMT_STRCONC_BGP_060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Mills2\Local%20Settings\Temporary%20Internet%20Files\OLK61\CONCPVMT%20Lot%20basis%204-7-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radp\Desktop\Kentucky\Kentucky_SM_Materials\Committees\technical_committee\Applet\disciplines\CONCPVMT_Concrete%20Pavement_and_STRCONC_Structural_Concrete\CONCPVMT_STRCONC_BGP_060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_Downs_and_Tables"/>
      <sheetName val="Header"/>
      <sheetName val="Project Items"/>
      <sheetName val="Details"/>
      <sheetName val="SM Mapping"/>
      <sheetName val="Template &quot;Conc Plastic Tests&quot;"/>
      <sheetName val="Template &quot;Conc Comp Strength&qu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sheetName val="Early Break Row"/>
      <sheetName val="QC-QA Acpt Row"/>
      <sheetName val="Details"/>
      <sheetName val="SM Mapping"/>
      <sheetName val="COCONCPLAS"/>
      <sheetName val="COCONCCOMP"/>
      <sheetName val="Drop_Downs_and_Tables"/>
    </sheetNames>
    <sheetDataSet>
      <sheetData sheetId="7">
        <row r="26">
          <cell r="A26">
            <v>0.2</v>
          </cell>
        </row>
        <row r="27">
          <cell r="A27">
            <v>0.4</v>
          </cell>
        </row>
        <row r="49">
          <cell r="A49" t="str">
            <v>COMP</v>
          </cell>
        </row>
        <row r="50">
          <cell r="A50" t="str">
            <v>FAIL</v>
          </cell>
        </row>
        <row r="51">
          <cell r="A51" t="str">
            <v>FRFP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_Downs_and_Tables"/>
      <sheetName val="Header"/>
      <sheetName val="Project Items"/>
      <sheetName val="Details"/>
      <sheetName val="SM Mapping"/>
      <sheetName val="Template &quot;Conc Plastic Tests&quot;"/>
      <sheetName val="Template &quot;Conc Comp Strength&qu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1:W25"/>
  <sheetViews>
    <sheetView showGridLines="0" tabSelected="1" zoomScale="90" zoomScaleNormal="90" zoomScalePageLayoutView="0" workbookViewId="0" topLeftCell="A1">
      <selection activeCell="A1" sqref="A1"/>
    </sheetView>
  </sheetViews>
  <sheetFormatPr defaultColWidth="9.140625" defaultRowHeight="13.5" customHeight="1"/>
  <cols>
    <col min="1" max="2" width="8.140625" style="0" customWidth="1"/>
    <col min="3" max="3" width="7.28125" style="0" customWidth="1"/>
    <col min="4" max="6" width="8.140625" style="0" customWidth="1"/>
    <col min="7" max="7" width="5.8515625" style="0" customWidth="1"/>
    <col min="8" max="8" width="8.140625" style="0" customWidth="1"/>
    <col min="9" max="9" width="5.8515625" style="0" customWidth="1"/>
    <col min="10" max="12" width="8.140625" style="0" customWidth="1"/>
    <col min="13" max="17" width="6.7109375" style="0" customWidth="1"/>
    <col min="18" max="18" width="7.57421875" style="0" customWidth="1"/>
    <col min="19" max="19" width="10.00390625" style="0" customWidth="1"/>
    <col min="20" max="20" width="5.7109375" style="0" customWidth="1"/>
    <col min="21" max="21" width="8.28125" style="0" customWidth="1"/>
    <col min="22" max="30" width="5.00390625" style="0" customWidth="1"/>
    <col min="31" max="53" width="3.7109375" style="0" customWidth="1"/>
  </cols>
  <sheetData>
    <row r="1" spans="1:23" ht="13.5" customHeight="1">
      <c r="A1" s="11" t="s">
        <v>0</v>
      </c>
      <c r="B1" s="12"/>
      <c r="C1" s="12"/>
      <c r="D1" s="12"/>
      <c r="E1" s="12"/>
      <c r="F1" s="12"/>
      <c r="G1" s="12"/>
      <c r="H1" s="12"/>
      <c r="I1" s="12"/>
      <c r="J1" s="12"/>
      <c r="K1" s="12"/>
      <c r="L1" s="12"/>
      <c r="M1" s="12"/>
      <c r="N1" s="12"/>
      <c r="O1" s="12"/>
      <c r="P1" s="12"/>
      <c r="Q1" s="12"/>
      <c r="R1" s="12"/>
      <c r="S1" s="13"/>
      <c r="T1" s="13"/>
      <c r="U1" s="13"/>
      <c r="V1" s="14"/>
      <c r="W1" s="13"/>
    </row>
    <row r="2" spans="1:23" ht="13.5" customHeight="1">
      <c r="A2" s="12" t="s">
        <v>1</v>
      </c>
      <c r="B2" s="12"/>
      <c r="C2" s="12"/>
      <c r="D2" s="12"/>
      <c r="E2" s="12"/>
      <c r="F2" s="12"/>
      <c r="G2" s="12"/>
      <c r="H2" s="12"/>
      <c r="I2" s="12"/>
      <c r="J2" s="12"/>
      <c r="K2" s="12"/>
      <c r="L2" s="12"/>
      <c r="M2" s="12"/>
      <c r="N2" s="12"/>
      <c r="O2" s="12"/>
      <c r="P2" s="12"/>
      <c r="Q2" s="12"/>
      <c r="R2" s="12"/>
      <c r="S2" s="13"/>
      <c r="T2" s="13"/>
      <c r="U2" s="13"/>
      <c r="V2" s="14"/>
      <c r="W2" s="13"/>
    </row>
    <row r="3" spans="1:23" ht="13.5" customHeight="1">
      <c r="A3" s="12" t="s">
        <v>171</v>
      </c>
      <c r="B3" s="12"/>
      <c r="C3" s="12"/>
      <c r="D3" s="12"/>
      <c r="E3" s="12"/>
      <c r="F3" s="12"/>
      <c r="G3" s="12"/>
      <c r="H3" s="12"/>
      <c r="I3" s="12"/>
      <c r="J3" s="12"/>
      <c r="K3" s="12"/>
      <c r="L3" s="12"/>
      <c r="M3" s="12"/>
      <c r="N3" s="12"/>
      <c r="O3" s="12"/>
      <c r="P3" s="12"/>
      <c r="Q3" s="12"/>
      <c r="R3" s="12"/>
      <c r="S3" s="12"/>
      <c r="T3" s="12"/>
      <c r="U3" s="12"/>
      <c r="V3" s="12" t="s">
        <v>49</v>
      </c>
      <c r="W3" s="12"/>
    </row>
    <row r="4" spans="1:21" ht="13.5" customHeight="1">
      <c r="A4" s="265" t="s">
        <v>452</v>
      </c>
      <c r="B4" s="12"/>
      <c r="C4" s="12"/>
      <c r="D4" s="12"/>
      <c r="E4" s="12"/>
      <c r="F4" s="12"/>
      <c r="G4" s="12"/>
      <c r="H4" s="266"/>
      <c r="I4" s="266"/>
      <c r="J4" s="266"/>
      <c r="K4" s="266"/>
      <c r="L4" s="266"/>
      <c r="M4" s="266"/>
      <c r="N4" s="266"/>
      <c r="O4" s="12"/>
      <c r="P4" s="12"/>
      <c r="Q4" s="12"/>
      <c r="R4" s="12"/>
      <c r="S4" s="3" t="s">
        <v>451</v>
      </c>
      <c r="T4" s="332" t="s">
        <v>444</v>
      </c>
      <c r="U4" s="333"/>
    </row>
    <row r="5" spans="19:21" ht="13.5" customHeight="1">
      <c r="S5" s="267" t="s">
        <v>450</v>
      </c>
      <c r="T5" s="329" t="s">
        <v>456</v>
      </c>
      <c r="U5" s="330"/>
    </row>
    <row r="6" spans="17:21" ht="13.5" customHeight="1">
      <c r="Q6" s="15"/>
      <c r="R6" s="15"/>
      <c r="S6" s="14"/>
      <c r="T6" s="16"/>
      <c r="U6" s="328" t="s">
        <v>457</v>
      </c>
    </row>
    <row r="7" spans="1:15" ht="15.75" customHeight="1">
      <c r="A7" s="35" t="s">
        <v>368</v>
      </c>
      <c r="D7" s="337" t="s">
        <v>429</v>
      </c>
      <c r="E7" s="338"/>
      <c r="F7" s="338"/>
      <c r="J7" t="s">
        <v>54</v>
      </c>
      <c r="M7" s="339"/>
      <c r="N7" s="339"/>
      <c r="O7" s="339"/>
    </row>
    <row r="8" spans="1:21" ht="13.5" customHeight="1">
      <c r="A8" t="s">
        <v>53</v>
      </c>
      <c r="D8" s="335"/>
      <c r="E8" s="335"/>
      <c r="F8" s="335"/>
      <c r="J8" t="s">
        <v>172</v>
      </c>
      <c r="L8" s="8"/>
      <c r="M8" s="336"/>
      <c r="N8" s="336"/>
      <c r="O8" s="336"/>
      <c r="P8" s="8"/>
      <c r="R8" s="15"/>
      <c r="S8" s="15"/>
      <c r="T8" s="15"/>
      <c r="U8" s="15"/>
    </row>
    <row r="9" spans="5:15" ht="13.5" customHeight="1">
      <c r="E9" s="17"/>
      <c r="F9" s="17"/>
      <c r="J9" s="15" t="s">
        <v>52</v>
      </c>
      <c r="K9" s="15"/>
      <c r="L9" s="15"/>
      <c r="M9" s="334"/>
      <c r="N9" s="334"/>
      <c r="O9" s="334"/>
    </row>
    <row r="10" spans="20:21" ht="13.5" customHeight="1">
      <c r="T10" s="232"/>
      <c r="U10" s="232"/>
    </row>
    <row r="11" spans="1:21" ht="13.5" customHeight="1">
      <c r="A11" s="15" t="s">
        <v>55</v>
      </c>
      <c r="B11" s="15"/>
      <c r="C11" s="15"/>
      <c r="D11" s="331"/>
      <c r="E11" s="331"/>
      <c r="F11" s="331"/>
      <c r="H11" s="223" t="s">
        <v>361</v>
      </c>
      <c r="I11" s="331"/>
      <c r="J11" s="331"/>
      <c r="K11" s="331"/>
      <c r="L11" s="331"/>
      <c r="N11" s="14"/>
      <c r="O11" s="223" t="s">
        <v>362</v>
      </c>
      <c r="P11" s="331"/>
      <c r="Q11" s="331"/>
      <c r="T11" s="223" t="s">
        <v>427</v>
      </c>
      <c r="U11" s="264"/>
    </row>
    <row r="12" spans="1:6" ht="13.5" customHeight="1">
      <c r="A12" s="8"/>
      <c r="B12" s="8"/>
      <c r="C12" s="8"/>
      <c r="D12" s="8"/>
      <c r="E12" s="8"/>
      <c r="F12" s="8"/>
    </row>
    <row r="13" spans="1:10" ht="13.5" customHeight="1">
      <c r="A13" s="61" t="s">
        <v>445</v>
      </c>
      <c r="B13" s="15"/>
      <c r="C13" s="15"/>
      <c r="D13" s="334"/>
      <c r="E13" s="334"/>
      <c r="F13" s="334"/>
      <c r="G13" s="48"/>
      <c r="H13" s="8"/>
      <c r="I13" s="8"/>
      <c r="J13" s="8"/>
    </row>
    <row r="14" spans="1:10" ht="13.5" customHeight="1">
      <c r="A14" s="61" t="s">
        <v>447</v>
      </c>
      <c r="B14" s="15"/>
      <c r="C14" s="15"/>
      <c r="D14" s="344"/>
      <c r="E14" s="344"/>
      <c r="F14" s="344"/>
      <c r="G14" s="48"/>
      <c r="H14" s="8"/>
      <c r="I14" s="8"/>
      <c r="J14" s="8"/>
    </row>
    <row r="15" spans="4:6" ht="13.5" customHeight="1">
      <c r="D15" s="8"/>
      <c r="E15" s="8"/>
      <c r="F15" s="8"/>
    </row>
    <row r="16" spans="1:21" ht="13.5" customHeight="1">
      <c r="A16" t="s">
        <v>51</v>
      </c>
      <c r="D16" s="331"/>
      <c r="E16" s="334"/>
      <c r="F16" s="334"/>
      <c r="J16" t="s">
        <v>164</v>
      </c>
      <c r="M16" s="339"/>
      <c r="N16" s="339"/>
      <c r="O16" s="339"/>
      <c r="P16" s="339"/>
      <c r="Q16" s="339"/>
      <c r="R16" s="339"/>
      <c r="S16" s="15"/>
      <c r="T16" s="15"/>
      <c r="U16" s="15"/>
    </row>
    <row r="17" spans="1:6" ht="13.5" customHeight="1">
      <c r="A17" t="s">
        <v>58</v>
      </c>
      <c r="D17" s="342">
        <f>LEFT(D16,2)</f>
      </c>
      <c r="E17" s="342"/>
      <c r="F17" s="342"/>
    </row>
    <row r="18" spans="1:18" ht="13.5" customHeight="1">
      <c r="A18" t="s">
        <v>357</v>
      </c>
      <c r="D18" s="342">
        <f>MID(D16,3,3)</f>
      </c>
      <c r="E18" s="342"/>
      <c r="F18" s="342"/>
      <c r="J18" s="17"/>
      <c r="K18" s="17"/>
      <c r="L18" s="17"/>
      <c r="M18" s="343"/>
      <c r="N18" s="343"/>
      <c r="O18" s="343"/>
      <c r="P18" s="343"/>
      <c r="Q18" s="343"/>
      <c r="R18" s="343"/>
    </row>
    <row r="20" spans="1:21" ht="33" customHeight="1">
      <c r="A20" s="23" t="s">
        <v>59</v>
      </c>
      <c r="B20" s="30"/>
      <c r="C20" s="31"/>
      <c r="D20" s="340"/>
      <c r="E20" s="341"/>
      <c r="F20" s="341"/>
      <c r="G20" s="341"/>
      <c r="H20" s="341"/>
      <c r="I20" s="341"/>
      <c r="J20" s="341"/>
      <c r="K20" s="341"/>
      <c r="L20" s="341"/>
      <c r="M20" s="341"/>
      <c r="N20" s="341"/>
      <c r="O20" s="341"/>
      <c r="P20" s="341"/>
      <c r="Q20" s="341"/>
      <c r="R20" s="341"/>
      <c r="S20" s="341"/>
      <c r="T20" s="341"/>
      <c r="U20" s="341"/>
    </row>
    <row r="22" spans="1:10" ht="13.5" customHeight="1">
      <c r="A22" s="31"/>
      <c r="B22" s="31"/>
      <c r="C22" s="31"/>
      <c r="D22" s="31"/>
      <c r="E22" s="32"/>
      <c r="F22" s="17"/>
      <c r="G22" s="17"/>
      <c r="H22" s="17"/>
      <c r="I22" s="17"/>
      <c r="J22" s="17"/>
    </row>
    <row r="24" spans="19:21" ht="13.5" customHeight="1">
      <c r="S24" s="18"/>
      <c r="T24" s="33" t="s">
        <v>177</v>
      </c>
      <c r="U24" s="33"/>
    </row>
    <row r="25" spans="19:21" ht="13.5" customHeight="1">
      <c r="S25" s="34"/>
      <c r="T25" s="26" t="s">
        <v>64</v>
      </c>
      <c r="U25" s="26"/>
    </row>
  </sheetData>
  <sheetProtection password="CAED" sheet="1" objects="1" scenarios="1"/>
  <mergeCells count="19">
    <mergeCell ref="P11:Q11"/>
    <mergeCell ref="D20:U20"/>
    <mergeCell ref="D13:F13"/>
    <mergeCell ref="D17:F17"/>
    <mergeCell ref="D18:F18"/>
    <mergeCell ref="M18:R18"/>
    <mergeCell ref="D14:F14"/>
    <mergeCell ref="M16:O16"/>
    <mergeCell ref="P16:R16"/>
    <mergeCell ref="T5:U5"/>
    <mergeCell ref="D11:F11"/>
    <mergeCell ref="T4:U4"/>
    <mergeCell ref="D16:F16"/>
    <mergeCell ref="D8:F8"/>
    <mergeCell ref="M8:O8"/>
    <mergeCell ref="D7:F7"/>
    <mergeCell ref="I11:L11"/>
    <mergeCell ref="M7:O7"/>
    <mergeCell ref="M9:O9"/>
  </mergeCells>
  <dataValidations count="7">
    <dataValidation type="textLength" allowBlank="1" showInputMessage="1" showErrorMessage="1" errorTitle="Incorrect Length" error="Sample ID must be exactly 14 characters." sqref="D16:F16">
      <formula1>14</formula1>
      <formula2>14</formula2>
    </dataValidation>
    <dataValidation type="list" allowBlank="1" showInputMessage="1" showErrorMessage="1" sqref="M9:O9">
      <formula1>SampleUnit</formula1>
    </dataValidation>
    <dataValidation type="textLength" allowBlank="1" showInputMessage="1" showErrorMessage="1" sqref="D17:F18">
      <formula1>1</formula1>
      <formula2>4</formula2>
    </dataValidation>
    <dataValidation type="textLength" allowBlank="1" showInputMessage="1" showErrorMessage="1" sqref="D20:U20">
      <formula1>1</formula1>
      <formula2>254</formula2>
    </dataValidation>
    <dataValidation type="textLength" allowBlank="1" showInputMessage="1" showErrorMessage="1" sqref="D13:F14">
      <formula1>1</formula1>
      <formula2>8</formula2>
    </dataValidation>
    <dataValidation type="textLength" allowBlank="1" showInputMessage="1" showErrorMessage="1" sqref="M8">
      <formula1>1</formula1>
      <formula2>15</formula2>
    </dataValidation>
    <dataValidation type="whole" allowBlank="1" showInputMessage="1" showErrorMessage="1" sqref="U11">
      <formula1>0</formula1>
      <formula2>2500</formula2>
    </dataValidation>
  </dataValidations>
  <printOptions horizontalCentered="1"/>
  <pageMargins left="0.75" right="0.75" top="0.75" bottom="0.75" header="0.5" footer="0.5"/>
  <pageSetup fitToHeight="1" fitToWidth="1" horizontalDpi="600" verticalDpi="600" orientation="landscape" scale="61" r:id="rId4"/>
  <drawing r:id="rId3"/>
  <legacyDrawing r:id="rId2"/>
</worksheet>
</file>

<file path=xl/worksheets/sheet10.xml><?xml version="1.0" encoding="utf-8"?>
<worksheet xmlns="http://schemas.openxmlformats.org/spreadsheetml/2006/main" xmlns:r="http://schemas.openxmlformats.org/officeDocument/2006/relationships">
  <sheetPr codeName="Sheet16">
    <tabColor indexed="45"/>
    <pageSetUpPr fitToPage="1"/>
  </sheetPr>
  <dimension ref="A1:G12"/>
  <sheetViews>
    <sheetView zoomScale="75" zoomScaleNormal="75" zoomScalePageLayoutView="0" workbookViewId="0" topLeftCell="A1">
      <pane xSplit="2" ySplit="7" topLeftCell="E8" activePane="bottomRight" state="frozen"/>
      <selection pane="topLeft" activeCell="A15" sqref="A15"/>
      <selection pane="topRight" activeCell="A15" sqref="A15"/>
      <selection pane="bottomLeft" activeCell="A15" sqref="A15"/>
      <selection pane="bottomRight" activeCell="B8" sqref="B8:G12"/>
    </sheetView>
  </sheetViews>
  <sheetFormatPr defaultColWidth="9.140625" defaultRowHeight="12.75"/>
  <cols>
    <col min="1" max="1" width="45.7109375" style="0" customWidth="1"/>
    <col min="2" max="2" width="34.8515625" style="0" customWidth="1"/>
    <col min="3" max="3" width="11.7109375" style="0" customWidth="1"/>
    <col min="4" max="4" width="12.7109375" style="0" customWidth="1"/>
    <col min="5" max="5" width="81.28125" style="0" customWidth="1"/>
    <col min="6" max="6" width="17.7109375" style="0" customWidth="1"/>
    <col min="7" max="7" width="16.7109375" style="0" customWidth="1"/>
  </cols>
  <sheetData>
    <row r="1" spans="1:7" s="74" customFormat="1" ht="12.75" customHeight="1">
      <c r="A1" s="91" t="s">
        <v>264</v>
      </c>
      <c r="B1" s="36"/>
      <c r="C1" s="37"/>
      <c r="D1" s="37"/>
      <c r="E1" s="37"/>
      <c r="F1" s="37"/>
      <c r="G1" s="126" t="s">
        <v>94</v>
      </c>
    </row>
    <row r="2" spans="1:7" s="74" customFormat="1" ht="12.75" customHeight="1">
      <c r="A2" s="91" t="s">
        <v>70</v>
      </c>
      <c r="B2" s="45" t="s">
        <v>131</v>
      </c>
      <c r="C2" s="44" t="s">
        <v>131</v>
      </c>
      <c r="D2" s="44" t="s">
        <v>131</v>
      </c>
      <c r="E2" s="44" t="s">
        <v>131</v>
      </c>
      <c r="F2" s="44" t="s">
        <v>131</v>
      </c>
      <c r="G2" s="42" t="s">
        <v>131</v>
      </c>
    </row>
    <row r="3" spans="1:7" s="87" customFormat="1" ht="12.75" customHeight="1" thickBot="1">
      <c r="A3" s="91" t="s">
        <v>71</v>
      </c>
      <c r="B3" s="181" t="s">
        <v>88</v>
      </c>
      <c r="C3" s="41" t="s">
        <v>132</v>
      </c>
      <c r="D3" s="41" t="s">
        <v>133</v>
      </c>
      <c r="E3" s="38" t="s">
        <v>134</v>
      </c>
      <c r="F3" s="38" t="s">
        <v>103</v>
      </c>
      <c r="G3" s="41" t="s">
        <v>104</v>
      </c>
    </row>
    <row r="4" spans="1:7" s="101" customFormat="1" ht="60.75" thickBot="1">
      <c r="A4" s="94" t="s">
        <v>179</v>
      </c>
      <c r="B4" s="179" t="s">
        <v>265</v>
      </c>
      <c r="C4" s="184"/>
      <c r="D4" s="185"/>
      <c r="E4" s="135"/>
      <c r="F4" s="20"/>
      <c r="G4" s="81"/>
    </row>
    <row r="5" spans="1:7" s="74" customFormat="1" ht="26.25" thickBot="1">
      <c r="A5" s="94" t="s">
        <v>72</v>
      </c>
      <c r="B5" s="176" t="s">
        <v>337</v>
      </c>
      <c r="C5" s="182"/>
      <c r="D5" s="183"/>
      <c r="E5" s="40" t="s">
        <v>213</v>
      </c>
      <c r="F5" s="40"/>
      <c r="G5" s="125" t="s">
        <v>96</v>
      </c>
    </row>
    <row r="6" spans="1:7" ht="54" customHeight="1">
      <c r="A6" s="106" t="s">
        <v>271</v>
      </c>
      <c r="B6" s="283" t="s">
        <v>67</v>
      </c>
      <c r="C6" s="282" t="s">
        <v>68</v>
      </c>
      <c r="D6" s="282" t="s">
        <v>319</v>
      </c>
      <c r="E6" s="305" t="s">
        <v>59</v>
      </c>
      <c r="F6" s="283" t="s">
        <v>279</v>
      </c>
      <c r="G6" s="282" t="s">
        <v>278</v>
      </c>
    </row>
    <row r="7" spans="1:7" s="87" customFormat="1" ht="27.75" customHeight="1" thickBot="1">
      <c r="A7" s="110" t="s">
        <v>340</v>
      </c>
      <c r="B7" s="301" t="s">
        <v>88</v>
      </c>
      <c r="C7" s="229" t="s">
        <v>132</v>
      </c>
      <c r="D7" s="229" t="s">
        <v>133</v>
      </c>
      <c r="E7" s="230" t="s">
        <v>134</v>
      </c>
      <c r="F7" s="229" t="s">
        <v>103</v>
      </c>
      <c r="G7" s="302" t="s">
        <v>104</v>
      </c>
    </row>
    <row r="8" spans="1:7" ht="12.75">
      <c r="A8" s="111" t="s">
        <v>383</v>
      </c>
      <c r="B8" s="325" t="str">
        <f ca="1">IF(t_smpl!B8=""," ",IF(E8=0,"",CONCATENATE(Header!$D$14,TEXT(NOW(),"yyyymmddhhmmss"),RIGHT(t_smpl!$B$8,4))))</f>
        <v> </v>
      </c>
      <c r="C8" s="243" t="s">
        <v>69</v>
      </c>
      <c r="D8" s="243">
        <v>1</v>
      </c>
      <c r="E8" s="169">
        <f>Header!$D$20</f>
        <v>0</v>
      </c>
      <c r="F8" s="246">
        <f>Header!D14</f>
        <v>0</v>
      </c>
      <c r="G8" s="303"/>
    </row>
    <row r="9" spans="1:7" ht="12.75">
      <c r="A9" s="111"/>
      <c r="B9" s="326" t="str">
        <f ca="1">IF(t_smpl!B9=""," ",IF(E9=0,"",CONCATENATE(Header!$D$14,TEXT(NOW(),"yyyymmddhhmmss"),RIGHT(t_smpl!$B$9,4))))</f>
        <v> </v>
      </c>
      <c r="C9" s="244" t="s">
        <v>69</v>
      </c>
      <c r="D9" s="244">
        <v>1</v>
      </c>
      <c r="E9" s="245">
        <f>Header!$D$20</f>
        <v>0</v>
      </c>
      <c r="F9" s="247">
        <f>F8</f>
        <v>0</v>
      </c>
      <c r="G9" s="304"/>
    </row>
    <row r="10" spans="1:7" ht="12.75">
      <c r="A10" s="111"/>
      <c r="B10" s="326" t="str">
        <f ca="1">IF(t_smpl!B10=""," ",IF(E10=0,"",CONCATENATE(Header!$D$14,TEXT(NOW(),"yyyymmddhhmmss"),RIGHT(t_smpl!$B$10,4))))</f>
        <v> </v>
      </c>
      <c r="C10" s="244" t="s">
        <v>69</v>
      </c>
      <c r="D10" s="244">
        <v>1</v>
      </c>
      <c r="E10" s="245">
        <f>Header!$D$20</f>
        <v>0</v>
      </c>
      <c r="F10" s="247">
        <f>F9</f>
        <v>0</v>
      </c>
      <c r="G10" s="304"/>
    </row>
    <row r="11" spans="1:7" ht="12.75">
      <c r="A11" s="111"/>
      <c r="B11" s="326" t="str">
        <f ca="1">IF(t_smpl!B11=""," ",IF(E11=0,"",CONCATENATE(Header!$D$14,TEXT(NOW(),"yyyymmddhhmmss"),RIGHT(t_smpl!$B$11,4))))</f>
        <v> </v>
      </c>
      <c r="C11" s="244" t="s">
        <v>69</v>
      </c>
      <c r="D11" s="244">
        <v>1</v>
      </c>
      <c r="E11" s="245">
        <f>Header!$D$20</f>
        <v>0</v>
      </c>
      <c r="F11" s="247">
        <f>F10</f>
        <v>0</v>
      </c>
      <c r="G11" s="304"/>
    </row>
    <row r="12" spans="1:7" ht="12.75">
      <c r="A12" s="111" t="s">
        <v>384</v>
      </c>
      <c r="B12" s="327" t="str">
        <f ca="1">IF(t_smpl!B12=""," ",IF(E12=0,"",CONCATENATE(Header!$D$14,TEXT(NOW(),"yyyymmddhhmmss"),RIGHT(t_smpl!$B$12,4))))</f>
        <v> </v>
      </c>
      <c r="C12" s="306" t="s">
        <v>69</v>
      </c>
      <c r="D12" s="306">
        <v>1</v>
      </c>
      <c r="E12" s="307">
        <f>Header!$D$20</f>
        <v>0</v>
      </c>
      <c r="F12" s="308">
        <f>F11</f>
        <v>0</v>
      </c>
      <c r="G12" s="309"/>
    </row>
  </sheetData>
  <sheetProtection/>
  <printOptions/>
  <pageMargins left="0.4" right="0.26" top="1" bottom="1" header="0.5" footer="0.5"/>
  <pageSetup fitToHeight="1" fitToWidth="1" horizontalDpi="600" verticalDpi="600" orientation="landscape" paperSize="17" scale="96" r:id="rId3"/>
  <headerFooter alignWithMargins="0">
    <oddHeader>&amp;C&amp;F</oddHeader>
    <oddFooter>&amp;L&amp;A&amp;CPage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Sheet12">
    <tabColor indexed="45"/>
    <pageSetUpPr fitToPage="1"/>
  </sheetPr>
  <dimension ref="A1:K12"/>
  <sheetViews>
    <sheetView zoomScale="75" zoomScaleNormal="75" zoomScalePageLayoutView="0" workbookViewId="0" topLeftCell="A1">
      <pane xSplit="2" ySplit="7" topLeftCell="E8" activePane="bottomRight" state="frozen"/>
      <selection pane="topLeft" activeCell="A15" sqref="A15"/>
      <selection pane="topRight" activeCell="A15" sqref="A15"/>
      <selection pane="bottomLeft" activeCell="A15" sqref="A15"/>
      <selection pane="bottomRight" activeCell="B8" sqref="B8:K12"/>
    </sheetView>
  </sheetViews>
  <sheetFormatPr defaultColWidth="9.140625" defaultRowHeight="12.75"/>
  <cols>
    <col min="1" max="1" width="45.7109375" style="0" customWidth="1"/>
    <col min="2" max="2" width="22.00390625" style="0" customWidth="1"/>
    <col min="3" max="3" width="14.7109375" style="0" customWidth="1"/>
    <col min="4" max="4" width="15.421875" style="0" customWidth="1"/>
    <col min="5" max="5" width="14.28125" style="0" customWidth="1"/>
    <col min="6" max="7" width="13.57421875" style="0" customWidth="1"/>
    <col min="8" max="8" width="20.7109375" style="0" customWidth="1"/>
    <col min="9" max="9" width="22.00390625" style="0" customWidth="1"/>
    <col min="10" max="10" width="17.7109375" style="0" customWidth="1"/>
    <col min="11" max="11" width="18.8515625" style="0" bestFit="1" customWidth="1"/>
  </cols>
  <sheetData>
    <row r="1" spans="1:11" s="74" customFormat="1" ht="12.75" customHeight="1">
      <c r="A1" s="91" t="s">
        <v>264</v>
      </c>
      <c r="B1" s="89"/>
      <c r="C1" s="89"/>
      <c r="D1" s="89"/>
      <c r="E1" s="93" t="s">
        <v>73</v>
      </c>
      <c r="F1" s="93" t="s">
        <v>73</v>
      </c>
      <c r="G1" s="89"/>
      <c r="H1" s="89"/>
      <c r="I1" s="89"/>
      <c r="J1" s="89"/>
      <c r="K1" s="93" t="s">
        <v>94</v>
      </c>
    </row>
    <row r="2" spans="1:11" s="74" customFormat="1" ht="12.75" customHeight="1">
      <c r="A2" s="91" t="s">
        <v>70</v>
      </c>
      <c r="B2" s="84" t="s">
        <v>110</v>
      </c>
      <c r="C2" s="84" t="s">
        <v>110</v>
      </c>
      <c r="D2" s="84" t="s">
        <v>110</v>
      </c>
      <c r="E2" s="84" t="s">
        <v>110</v>
      </c>
      <c r="F2" s="84" t="s">
        <v>110</v>
      </c>
      <c r="G2" s="84" t="s">
        <v>110</v>
      </c>
      <c r="H2" s="84" t="s">
        <v>110</v>
      </c>
      <c r="I2" s="84" t="s">
        <v>110</v>
      </c>
      <c r="J2" s="84" t="s">
        <v>110</v>
      </c>
      <c r="K2" s="84" t="s">
        <v>110</v>
      </c>
    </row>
    <row r="3" spans="1:11" s="87" customFormat="1" ht="12.75" customHeight="1" thickBot="1">
      <c r="A3" s="91" t="s">
        <v>71</v>
      </c>
      <c r="B3" s="175" t="s">
        <v>76</v>
      </c>
      <c r="C3" s="175" t="s">
        <v>111</v>
      </c>
      <c r="D3" s="175" t="s">
        <v>112</v>
      </c>
      <c r="E3" s="86" t="s">
        <v>113</v>
      </c>
      <c r="F3" s="86" t="s">
        <v>211</v>
      </c>
      <c r="G3" s="86" t="s">
        <v>115</v>
      </c>
      <c r="H3" s="86" t="s">
        <v>116</v>
      </c>
      <c r="I3" s="86" t="s">
        <v>117</v>
      </c>
      <c r="J3" s="86" t="s">
        <v>103</v>
      </c>
      <c r="K3" s="86" t="s">
        <v>104</v>
      </c>
    </row>
    <row r="4" spans="1:11" s="101" customFormat="1" ht="60.75" thickBot="1">
      <c r="A4" s="94" t="s">
        <v>179</v>
      </c>
      <c r="B4" s="179" t="s">
        <v>265</v>
      </c>
      <c r="C4" s="173" t="s">
        <v>391</v>
      </c>
      <c r="D4" s="180"/>
      <c r="E4" s="96"/>
      <c r="F4" s="98"/>
      <c r="G4" s="95"/>
      <c r="H4" s="100" t="s">
        <v>430</v>
      </c>
      <c r="I4" s="100" t="s">
        <v>431</v>
      </c>
      <c r="J4" s="95"/>
      <c r="K4" s="96"/>
    </row>
    <row r="5" spans="1:11" s="74" customFormat="1" ht="36.75" thickBot="1">
      <c r="A5" s="94" t="s">
        <v>72</v>
      </c>
      <c r="B5" s="176" t="s">
        <v>337</v>
      </c>
      <c r="C5" s="177"/>
      <c r="D5" s="178"/>
      <c r="E5" s="103" t="s">
        <v>338</v>
      </c>
      <c r="F5" s="103" t="s">
        <v>343</v>
      </c>
      <c r="G5" s="95" t="s">
        <v>212</v>
      </c>
      <c r="H5" s="95" t="s">
        <v>212</v>
      </c>
      <c r="I5" s="95" t="s">
        <v>212</v>
      </c>
      <c r="J5" s="95"/>
      <c r="K5" s="96" t="s">
        <v>96</v>
      </c>
    </row>
    <row r="6" spans="1:11" ht="54" customHeight="1" thickBot="1">
      <c r="A6" s="106" t="s">
        <v>271</v>
      </c>
      <c r="B6" s="88" t="s">
        <v>272</v>
      </c>
      <c r="C6" s="108" t="s">
        <v>63</v>
      </c>
      <c r="D6" s="108" t="s">
        <v>320</v>
      </c>
      <c r="E6" s="107" t="s">
        <v>259</v>
      </c>
      <c r="F6" s="109" t="s">
        <v>321</v>
      </c>
      <c r="G6" s="108" t="s">
        <v>435</v>
      </c>
      <c r="H6" s="88" t="s">
        <v>436</v>
      </c>
      <c r="I6" s="108" t="s">
        <v>322</v>
      </c>
      <c r="J6" s="88" t="s">
        <v>279</v>
      </c>
      <c r="K6" s="107" t="s">
        <v>278</v>
      </c>
    </row>
    <row r="7" spans="1:11" s="87" customFormat="1" ht="26.25" thickBot="1">
      <c r="A7" s="110" t="s">
        <v>340</v>
      </c>
      <c r="B7" s="275" t="s">
        <v>76</v>
      </c>
      <c r="C7" s="225" t="s">
        <v>111</v>
      </c>
      <c r="D7" s="225" t="s">
        <v>112</v>
      </c>
      <c r="E7" s="225" t="s">
        <v>113</v>
      </c>
      <c r="F7" s="225" t="s">
        <v>211</v>
      </c>
      <c r="G7" s="225" t="s">
        <v>115</v>
      </c>
      <c r="H7" s="225" t="s">
        <v>116</v>
      </c>
      <c r="I7" s="225" t="s">
        <v>117</v>
      </c>
      <c r="J7" s="225" t="s">
        <v>103</v>
      </c>
      <c r="K7" s="312" t="s">
        <v>104</v>
      </c>
    </row>
    <row r="8" spans="1:11" ht="12.75">
      <c r="A8" s="111" t="s">
        <v>383</v>
      </c>
      <c r="B8" s="310">
        <f>t_smpl!B8</f>
      </c>
      <c r="C8" s="112" t="s">
        <v>363</v>
      </c>
      <c r="D8" s="112">
        <v>1</v>
      </c>
      <c r="E8" s="233" t="s">
        <v>135</v>
      </c>
      <c r="F8" s="233">
        <v>0</v>
      </c>
      <c r="G8" s="193">
        <f>Header!$D$8</f>
        <v>0</v>
      </c>
      <c r="H8" s="193">
        <f>Header!$D$8</f>
        <v>0</v>
      </c>
      <c r="I8" s="193">
        <f>Header!$D$8</f>
        <v>0</v>
      </c>
      <c r="J8" s="171">
        <f>Header!$D$14</f>
        <v>0</v>
      </c>
      <c r="K8" s="279"/>
    </row>
    <row r="9" spans="1:11" ht="12.75">
      <c r="A9" s="111"/>
      <c r="B9" s="311">
        <f>t_smpl!B9</f>
      </c>
      <c r="C9" s="114" t="s">
        <v>363</v>
      </c>
      <c r="D9" s="114">
        <v>1</v>
      </c>
      <c r="E9" s="234" t="s">
        <v>135</v>
      </c>
      <c r="F9" s="234">
        <v>0</v>
      </c>
      <c r="G9" s="194">
        <f>Header!$D$8</f>
        <v>0</v>
      </c>
      <c r="H9" s="194">
        <f>Header!$D$8</f>
        <v>0</v>
      </c>
      <c r="I9" s="194">
        <f>Header!$D$8</f>
        <v>0</v>
      </c>
      <c r="J9" s="237">
        <f>Header!$D$14</f>
        <v>0</v>
      </c>
      <c r="K9" s="280"/>
    </row>
    <row r="10" spans="1:11" ht="12.75">
      <c r="A10" s="111"/>
      <c r="B10" s="311">
        <f>t_smpl!B10</f>
      </c>
      <c r="C10" s="114" t="s">
        <v>363</v>
      </c>
      <c r="D10" s="114">
        <v>1</v>
      </c>
      <c r="E10" s="234" t="s">
        <v>135</v>
      </c>
      <c r="F10" s="234">
        <v>0</v>
      </c>
      <c r="G10" s="194">
        <f>Header!$D$8</f>
        <v>0</v>
      </c>
      <c r="H10" s="194">
        <f>Header!$D$8</f>
        <v>0</v>
      </c>
      <c r="I10" s="194">
        <f>Header!$D$8</f>
        <v>0</v>
      </c>
      <c r="J10" s="237">
        <f>Header!$D$14</f>
        <v>0</v>
      </c>
      <c r="K10" s="280"/>
    </row>
    <row r="11" spans="1:11" ht="12.75">
      <c r="A11" s="111"/>
      <c r="B11" s="311">
        <f>t_smpl!B11</f>
      </c>
      <c r="C11" s="114" t="s">
        <v>363</v>
      </c>
      <c r="D11" s="114">
        <v>1</v>
      </c>
      <c r="E11" s="234" t="s">
        <v>135</v>
      </c>
      <c r="F11" s="234">
        <v>0</v>
      </c>
      <c r="G11" s="194">
        <f>Header!$D$8</f>
        <v>0</v>
      </c>
      <c r="H11" s="194">
        <f>Header!$D$8</f>
        <v>0</v>
      </c>
      <c r="I11" s="194">
        <f>Header!$D$8</f>
        <v>0</v>
      </c>
      <c r="J11" s="237">
        <f>Header!$D$14</f>
        <v>0</v>
      </c>
      <c r="K11" s="280"/>
    </row>
    <row r="12" spans="1:11" ht="12.75">
      <c r="A12" s="111" t="s">
        <v>384</v>
      </c>
      <c r="B12" s="313">
        <f>t_smpl!B12</f>
      </c>
      <c r="C12" s="287" t="s">
        <v>363</v>
      </c>
      <c r="D12" s="287">
        <v>1</v>
      </c>
      <c r="E12" s="286" t="s">
        <v>135</v>
      </c>
      <c r="F12" s="286">
        <v>0</v>
      </c>
      <c r="G12" s="314">
        <f>Header!$D$8</f>
        <v>0</v>
      </c>
      <c r="H12" s="314">
        <f>Header!$D$8</f>
        <v>0</v>
      </c>
      <c r="I12" s="314">
        <f>Header!$D$8</f>
        <v>0</v>
      </c>
      <c r="J12" s="291">
        <f>Header!$D$14</f>
        <v>0</v>
      </c>
      <c r="K12" s="292"/>
    </row>
  </sheetData>
  <sheetProtection/>
  <printOptions/>
  <pageMargins left="0.4" right="0.26" top="1" bottom="1" header="0.5" footer="0.5"/>
  <pageSetup fitToHeight="1" fitToWidth="1" horizontalDpi="600" verticalDpi="600" orientation="landscape" paperSize="17" scale="97" r:id="rId3"/>
  <headerFooter alignWithMargins="0">
    <oddHeader>&amp;C&amp;F</oddHeader>
    <oddFooter>&amp;L&amp;A&amp;CPage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3">
    <tabColor indexed="45"/>
    <pageSetUpPr fitToPage="1"/>
  </sheetPr>
  <dimension ref="A1:G12"/>
  <sheetViews>
    <sheetView zoomScale="75" zoomScaleNormal="75" zoomScalePageLayoutView="0" workbookViewId="0" topLeftCell="A1">
      <pane xSplit="2" ySplit="7" topLeftCell="C8" activePane="bottomRight" state="frozen"/>
      <selection pane="topLeft" activeCell="A15" sqref="A15"/>
      <selection pane="topRight" activeCell="A15" sqref="A15"/>
      <selection pane="bottomLeft" activeCell="A15" sqref="A15"/>
      <selection pane="bottomRight" activeCell="B8" sqref="B8:G12"/>
    </sheetView>
  </sheetViews>
  <sheetFormatPr defaultColWidth="9.140625" defaultRowHeight="12.75"/>
  <cols>
    <col min="1" max="1" width="45.7109375" style="0" customWidth="1"/>
    <col min="2" max="2" width="20.140625" style="0" customWidth="1"/>
    <col min="3" max="3" width="14.7109375" style="0" customWidth="1"/>
    <col min="4" max="4" width="15.421875" style="0" customWidth="1"/>
    <col min="5" max="5" width="62.28125" style="0" customWidth="1"/>
    <col min="6" max="6" width="17.7109375" style="0" customWidth="1"/>
    <col min="7" max="7" width="20.00390625" style="0" bestFit="1" customWidth="1"/>
    <col min="8" max="8" width="6.7109375" style="0" customWidth="1"/>
    <col min="9" max="9" width="8.28125" style="0" customWidth="1"/>
  </cols>
  <sheetData>
    <row r="1" spans="1:7" s="74" customFormat="1" ht="12.75" customHeight="1">
      <c r="A1" s="91" t="s">
        <v>264</v>
      </c>
      <c r="B1" s="37"/>
      <c r="C1" s="37"/>
      <c r="D1" s="37"/>
      <c r="E1" s="43"/>
      <c r="F1" s="37"/>
      <c r="G1" s="46" t="s">
        <v>94</v>
      </c>
    </row>
    <row r="2" spans="1:7" s="74" customFormat="1" ht="12.75" customHeight="1">
      <c r="A2" s="91" t="s">
        <v>70</v>
      </c>
      <c r="B2" s="129" t="s">
        <v>118</v>
      </c>
      <c r="C2" s="129" t="s">
        <v>118</v>
      </c>
      <c r="D2" s="129" t="s">
        <v>118</v>
      </c>
      <c r="E2" s="129" t="s">
        <v>118</v>
      </c>
      <c r="F2" s="129" t="s">
        <v>118</v>
      </c>
      <c r="G2" s="129" t="s">
        <v>118</v>
      </c>
    </row>
    <row r="3" spans="1:7" s="87" customFormat="1" ht="12.75" customHeight="1" thickBot="1">
      <c r="A3" s="91" t="s">
        <v>71</v>
      </c>
      <c r="B3" s="90" t="s">
        <v>76</v>
      </c>
      <c r="C3" s="90" t="s">
        <v>111</v>
      </c>
      <c r="D3" s="90" t="s">
        <v>112</v>
      </c>
      <c r="E3" s="90" t="s">
        <v>119</v>
      </c>
      <c r="F3" s="39" t="s">
        <v>103</v>
      </c>
      <c r="G3" s="39" t="s">
        <v>104</v>
      </c>
    </row>
    <row r="4" spans="1:7" s="101" customFormat="1" ht="264" customHeight="1" thickBot="1">
      <c r="A4" s="94" t="s">
        <v>179</v>
      </c>
      <c r="B4" s="197" t="s">
        <v>344</v>
      </c>
      <c r="C4" s="173" t="s">
        <v>391</v>
      </c>
      <c r="D4" s="198"/>
      <c r="E4" s="199" t="s">
        <v>393</v>
      </c>
      <c r="F4" s="195"/>
      <c r="G4" s="130"/>
    </row>
    <row r="5" spans="1:7" s="74" customFormat="1" ht="39" thickBot="1">
      <c r="A5" s="94" t="s">
        <v>72</v>
      </c>
      <c r="B5" s="176" t="s">
        <v>337</v>
      </c>
      <c r="C5" s="183"/>
      <c r="D5" s="196"/>
      <c r="E5" s="200" t="s">
        <v>392</v>
      </c>
      <c r="F5" s="40"/>
      <c r="G5" s="47" t="s">
        <v>96</v>
      </c>
    </row>
    <row r="6" spans="1:7" ht="54" customHeight="1" thickBot="1">
      <c r="A6" s="106" t="s">
        <v>271</v>
      </c>
      <c r="B6" s="317" t="s">
        <v>323</v>
      </c>
      <c r="C6" s="281" t="s">
        <v>63</v>
      </c>
      <c r="D6" s="281" t="s">
        <v>320</v>
      </c>
      <c r="E6" s="283" t="s">
        <v>324</v>
      </c>
      <c r="F6" s="281" t="s">
        <v>279</v>
      </c>
      <c r="G6" s="284" t="s">
        <v>278</v>
      </c>
    </row>
    <row r="7" spans="1:7" s="87" customFormat="1" ht="26.25" thickBot="1">
      <c r="A7" s="110" t="s">
        <v>340</v>
      </c>
      <c r="B7" s="315" t="s">
        <v>76</v>
      </c>
      <c r="C7" s="231" t="s">
        <v>111</v>
      </c>
      <c r="D7" s="231" t="s">
        <v>112</v>
      </c>
      <c r="E7" s="231" t="s">
        <v>119</v>
      </c>
      <c r="F7" s="228" t="s">
        <v>103</v>
      </c>
      <c r="G7" s="316" t="s">
        <v>104</v>
      </c>
    </row>
    <row r="8" spans="1:7" ht="12.75">
      <c r="A8" s="111" t="s">
        <v>383</v>
      </c>
      <c r="B8" s="310">
        <f>t_smpl!B8</f>
      </c>
      <c r="C8" s="112" t="s">
        <v>363</v>
      </c>
      <c r="D8" s="112">
        <v>1</v>
      </c>
      <c r="E8" s="112">
        <f>Header!$D$13</f>
        <v>0</v>
      </c>
      <c r="F8" s="248">
        <f>Header!$D$14</f>
        <v>0</v>
      </c>
      <c r="G8" s="279"/>
    </row>
    <row r="9" spans="1:7" ht="12.75">
      <c r="A9" s="111"/>
      <c r="B9" s="311">
        <f>t_smpl!B9</f>
      </c>
      <c r="C9" s="114" t="s">
        <v>363</v>
      </c>
      <c r="D9" s="114">
        <v>1</v>
      </c>
      <c r="E9" s="114">
        <f>Header!$D$13</f>
        <v>0</v>
      </c>
      <c r="F9" s="114">
        <f>F8</f>
        <v>0</v>
      </c>
      <c r="G9" s="280"/>
    </row>
    <row r="10" spans="1:7" ht="12.75">
      <c r="A10" s="111"/>
      <c r="B10" s="311">
        <f>t_smpl!B10</f>
      </c>
      <c r="C10" s="114" t="s">
        <v>363</v>
      </c>
      <c r="D10" s="114">
        <v>1</v>
      </c>
      <c r="E10" s="114">
        <f>Header!$D$13</f>
        <v>0</v>
      </c>
      <c r="F10" s="114">
        <f>F9</f>
        <v>0</v>
      </c>
      <c r="G10" s="280"/>
    </row>
    <row r="11" spans="1:7" ht="12.75">
      <c r="A11" s="111"/>
      <c r="B11" s="311">
        <f>t_smpl!B11</f>
      </c>
      <c r="C11" s="114" t="s">
        <v>363</v>
      </c>
      <c r="D11" s="114">
        <v>1</v>
      </c>
      <c r="E11" s="114">
        <f>Header!$D$13</f>
        <v>0</v>
      </c>
      <c r="F11" s="114">
        <f>F10</f>
        <v>0</v>
      </c>
      <c r="G11" s="280"/>
    </row>
    <row r="12" spans="1:7" ht="12.75">
      <c r="A12" s="111" t="s">
        <v>384</v>
      </c>
      <c r="B12" s="313">
        <f>t_smpl!B12</f>
      </c>
      <c r="C12" s="287" t="s">
        <v>363</v>
      </c>
      <c r="D12" s="287">
        <v>1</v>
      </c>
      <c r="E12" s="287">
        <f>Header!$D$13</f>
        <v>0</v>
      </c>
      <c r="F12" s="287">
        <f>F11</f>
        <v>0</v>
      </c>
      <c r="G12" s="292"/>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4">
    <tabColor indexed="45"/>
    <pageSetUpPr fitToPage="1"/>
  </sheetPr>
  <dimension ref="A1:H12"/>
  <sheetViews>
    <sheetView zoomScale="75" zoomScaleNormal="75" zoomScalePageLayoutView="0" workbookViewId="0" topLeftCell="A1">
      <pane xSplit="2" ySplit="7" topLeftCell="C8" activePane="bottomRight" state="frozen"/>
      <selection pane="topLeft" activeCell="A15" sqref="A15"/>
      <selection pane="topRight" activeCell="A15" sqref="A15"/>
      <selection pane="bottomLeft" activeCell="A15" sqref="A15"/>
      <selection pane="bottomRight" activeCell="B8" sqref="B8:H12"/>
    </sheetView>
  </sheetViews>
  <sheetFormatPr defaultColWidth="9.140625" defaultRowHeight="12.75"/>
  <cols>
    <col min="1" max="1" width="45.7109375" style="0" customWidth="1"/>
    <col min="2" max="2" width="21.7109375" style="0" customWidth="1"/>
    <col min="3" max="3" width="16.421875" style="0" customWidth="1"/>
    <col min="4" max="4" width="15.421875" style="0" customWidth="1"/>
    <col min="5" max="6" width="13.7109375" style="0" customWidth="1"/>
    <col min="7" max="7" width="20.00390625" style="0" bestFit="1" customWidth="1"/>
    <col min="8" max="8" width="17.7109375" style="0" customWidth="1"/>
  </cols>
  <sheetData>
    <row r="1" spans="1:8" s="74" customFormat="1" ht="12.75" customHeight="1">
      <c r="A1" s="91" t="s">
        <v>264</v>
      </c>
      <c r="B1" s="43"/>
      <c r="C1" s="43"/>
      <c r="D1" s="43"/>
      <c r="E1" s="46" t="s">
        <v>73</v>
      </c>
      <c r="F1" s="46" t="s">
        <v>73</v>
      </c>
      <c r="G1" s="46" t="s">
        <v>94</v>
      </c>
      <c r="H1" s="43"/>
    </row>
    <row r="2" spans="1:8" s="74" customFormat="1" ht="12.75" customHeight="1">
      <c r="A2" s="91" t="s">
        <v>70</v>
      </c>
      <c r="B2" s="131" t="s">
        <v>122</v>
      </c>
      <c r="C2" s="131" t="s">
        <v>122</v>
      </c>
      <c r="D2" s="131" t="s">
        <v>122</v>
      </c>
      <c r="E2" s="131" t="s">
        <v>122</v>
      </c>
      <c r="F2" s="131" t="s">
        <v>122</v>
      </c>
      <c r="G2" s="131" t="s">
        <v>122</v>
      </c>
      <c r="H2" s="131" t="s">
        <v>122</v>
      </c>
    </row>
    <row r="3" spans="1:8" s="87" customFormat="1" ht="12.75" customHeight="1" thickBot="1">
      <c r="A3" s="91" t="s">
        <v>71</v>
      </c>
      <c r="B3" s="90" t="s">
        <v>76</v>
      </c>
      <c r="C3" s="90" t="s">
        <v>111</v>
      </c>
      <c r="D3" s="90" t="s">
        <v>112</v>
      </c>
      <c r="E3" s="39" t="s">
        <v>88</v>
      </c>
      <c r="F3" s="39" t="s">
        <v>123</v>
      </c>
      <c r="G3" s="39" t="s">
        <v>104</v>
      </c>
      <c r="H3" s="39" t="s">
        <v>103</v>
      </c>
    </row>
    <row r="4" spans="1:8" s="101" customFormat="1" ht="72.75" thickBot="1">
      <c r="A4" s="94" t="s">
        <v>179</v>
      </c>
      <c r="B4" s="179" t="s">
        <v>265</v>
      </c>
      <c r="C4" s="173" t="s">
        <v>391</v>
      </c>
      <c r="D4" s="202"/>
      <c r="E4" s="201"/>
      <c r="F4" s="132"/>
      <c r="G4" s="130"/>
      <c r="H4" s="133"/>
    </row>
    <row r="5" spans="1:8" s="74" customFormat="1" ht="84.75" customHeight="1" thickBot="1">
      <c r="A5" s="94" t="s">
        <v>72</v>
      </c>
      <c r="B5" s="176" t="s">
        <v>337</v>
      </c>
      <c r="C5" s="196"/>
      <c r="D5" s="196"/>
      <c r="E5" s="103" t="s">
        <v>338</v>
      </c>
      <c r="F5" s="134" t="s">
        <v>345</v>
      </c>
      <c r="G5" s="47" t="s">
        <v>96</v>
      </c>
      <c r="H5" s="22"/>
    </row>
    <row r="6" spans="1:8" ht="39" customHeight="1" thickBot="1">
      <c r="A6" s="106" t="s">
        <v>271</v>
      </c>
      <c r="B6" s="283" t="s">
        <v>51</v>
      </c>
      <c r="C6" s="281" t="s">
        <v>63</v>
      </c>
      <c r="D6" s="281" t="s">
        <v>320</v>
      </c>
      <c r="E6" s="282" t="s">
        <v>285</v>
      </c>
      <c r="F6" s="282" t="s">
        <v>325</v>
      </c>
      <c r="G6" s="284" t="s">
        <v>278</v>
      </c>
      <c r="H6" s="281" t="s">
        <v>279</v>
      </c>
    </row>
    <row r="7" spans="1:8" s="87" customFormat="1" ht="26.25" thickBot="1">
      <c r="A7" s="110" t="s">
        <v>340</v>
      </c>
      <c r="B7" s="315" t="s">
        <v>76</v>
      </c>
      <c r="C7" s="231" t="s">
        <v>111</v>
      </c>
      <c r="D7" s="231" t="s">
        <v>112</v>
      </c>
      <c r="E7" s="231" t="s">
        <v>88</v>
      </c>
      <c r="F7" s="231" t="s">
        <v>123</v>
      </c>
      <c r="G7" s="231" t="s">
        <v>104</v>
      </c>
      <c r="H7" s="293" t="s">
        <v>103</v>
      </c>
    </row>
    <row r="8" spans="1:8" ht="12.75">
      <c r="A8" s="111" t="s">
        <v>383</v>
      </c>
      <c r="B8" s="310">
        <f>t_smpl!B8</f>
      </c>
      <c r="C8" s="112" t="s">
        <v>363</v>
      </c>
      <c r="D8" s="112">
        <v>1</v>
      </c>
      <c r="E8" s="233" t="s">
        <v>135</v>
      </c>
      <c r="F8" s="233"/>
      <c r="G8" s="233"/>
      <c r="H8" s="318">
        <f>Header!$D$14</f>
        <v>0</v>
      </c>
    </row>
    <row r="9" spans="1:8" ht="12.75">
      <c r="A9" s="111"/>
      <c r="B9" s="311">
        <f>t_smpl!B9</f>
      </c>
      <c r="C9" s="114" t="s">
        <v>363</v>
      </c>
      <c r="D9" s="114">
        <v>1</v>
      </c>
      <c r="E9" s="234" t="s">
        <v>135</v>
      </c>
      <c r="F9" s="234"/>
      <c r="G9" s="234"/>
      <c r="H9" s="319">
        <f>H8</f>
        <v>0</v>
      </c>
    </row>
    <row r="10" spans="1:8" ht="12.75">
      <c r="A10" s="111"/>
      <c r="B10" s="311">
        <f>t_smpl!B10</f>
      </c>
      <c r="C10" s="114" t="s">
        <v>363</v>
      </c>
      <c r="D10" s="114">
        <v>1</v>
      </c>
      <c r="E10" s="234" t="s">
        <v>135</v>
      </c>
      <c r="F10" s="234"/>
      <c r="G10" s="234"/>
      <c r="H10" s="319">
        <f>H9</f>
        <v>0</v>
      </c>
    </row>
    <row r="11" spans="1:8" ht="12.75">
      <c r="A11" s="111"/>
      <c r="B11" s="311">
        <f>t_smpl!B11</f>
      </c>
      <c r="C11" s="114" t="s">
        <v>363</v>
      </c>
      <c r="D11" s="114">
        <v>1</v>
      </c>
      <c r="E11" s="234" t="s">
        <v>135</v>
      </c>
      <c r="F11" s="234"/>
      <c r="G11" s="234"/>
      <c r="H11" s="319">
        <f>H10</f>
        <v>0</v>
      </c>
    </row>
    <row r="12" spans="1:8" ht="12.75">
      <c r="A12" s="111" t="s">
        <v>384</v>
      </c>
      <c r="B12" s="313">
        <f>t_smpl!B12</f>
      </c>
      <c r="C12" s="287" t="s">
        <v>363</v>
      </c>
      <c r="D12" s="287">
        <v>1</v>
      </c>
      <c r="E12" s="286" t="s">
        <v>135</v>
      </c>
      <c r="F12" s="286"/>
      <c r="G12" s="286"/>
      <c r="H12" s="320">
        <f>H11</f>
        <v>0</v>
      </c>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15">
    <tabColor indexed="45"/>
    <pageSetUpPr fitToPage="1"/>
  </sheetPr>
  <dimension ref="A1:K182"/>
  <sheetViews>
    <sheetView zoomScale="75" zoomScaleNormal="75" zoomScalePageLayoutView="0" workbookViewId="0" topLeftCell="A1">
      <pane ySplit="7" topLeftCell="A8" activePane="bottomLeft" state="frozen"/>
      <selection pane="topLeft" activeCell="A15" sqref="A15"/>
      <selection pane="bottomLeft" activeCell="A1" sqref="A1"/>
    </sheetView>
  </sheetViews>
  <sheetFormatPr defaultColWidth="9.140625" defaultRowHeight="12.75"/>
  <cols>
    <col min="1" max="1" width="45.7109375" style="0" customWidth="1"/>
    <col min="2" max="2" width="26.28125" style="0" customWidth="1"/>
    <col min="3" max="3" width="14.57421875" style="0" customWidth="1"/>
    <col min="4" max="4" width="15.421875" style="0" customWidth="1"/>
    <col min="5" max="5" width="12.57421875" style="0" customWidth="1"/>
    <col min="6" max="6" width="59.421875" style="0" customWidth="1"/>
    <col min="7" max="7" width="33.28125" style="0" customWidth="1"/>
    <col min="8" max="8" width="17.7109375" style="0" customWidth="1"/>
    <col min="9" max="9" width="20.00390625" style="0" bestFit="1" customWidth="1"/>
    <col min="10" max="10" width="5.28125" style="0" customWidth="1"/>
    <col min="11" max="11" width="17.28125" style="0" customWidth="1"/>
  </cols>
  <sheetData>
    <row r="1" spans="1:9" ht="12.75">
      <c r="A1" s="91" t="s">
        <v>264</v>
      </c>
      <c r="B1" s="37"/>
      <c r="C1" s="37"/>
      <c r="D1" s="37"/>
      <c r="E1" s="37"/>
      <c r="F1" s="43"/>
      <c r="G1" s="37"/>
      <c r="H1" s="37"/>
      <c r="I1" s="46" t="s">
        <v>94</v>
      </c>
    </row>
    <row r="2" spans="1:9" ht="12.75">
      <c r="A2" s="91" t="s">
        <v>70</v>
      </c>
      <c r="B2" s="44" t="s">
        <v>124</v>
      </c>
      <c r="C2" s="44" t="s">
        <v>124</v>
      </c>
      <c r="D2" s="44" t="s">
        <v>124</v>
      </c>
      <c r="E2" s="44" t="s">
        <v>124</v>
      </c>
      <c r="F2" s="44" t="s">
        <v>124</v>
      </c>
      <c r="G2" s="44" t="s">
        <v>124</v>
      </c>
      <c r="H2" s="44" t="s">
        <v>124</v>
      </c>
      <c r="I2" s="44" t="s">
        <v>124</v>
      </c>
    </row>
    <row r="3" spans="1:9" ht="13.5" thickBot="1">
      <c r="A3" s="91" t="s">
        <v>71</v>
      </c>
      <c r="B3" s="90" t="s">
        <v>76</v>
      </c>
      <c r="C3" s="90" t="s">
        <v>111</v>
      </c>
      <c r="D3" s="90" t="s">
        <v>112</v>
      </c>
      <c r="E3" s="90" t="s">
        <v>125</v>
      </c>
      <c r="F3" s="90" t="s">
        <v>126</v>
      </c>
      <c r="G3" s="90" t="s">
        <v>127</v>
      </c>
      <c r="H3" s="39" t="s">
        <v>103</v>
      </c>
      <c r="I3" s="39" t="s">
        <v>104</v>
      </c>
    </row>
    <row r="4" spans="1:9" ht="149.25" customHeight="1" thickBot="1">
      <c r="A4" s="94" t="s">
        <v>179</v>
      </c>
      <c r="B4" s="179" t="s">
        <v>265</v>
      </c>
      <c r="C4" s="173" t="s">
        <v>391</v>
      </c>
      <c r="D4" s="184"/>
      <c r="E4" s="185"/>
      <c r="F4" s="262" t="s">
        <v>448</v>
      </c>
      <c r="G4" s="203" t="s">
        <v>449</v>
      </c>
      <c r="H4" s="135"/>
      <c r="I4" s="21"/>
    </row>
    <row r="5" spans="1:9" ht="36.75" thickBot="1">
      <c r="A5" s="94" t="s">
        <v>72</v>
      </c>
      <c r="B5" s="176" t="s">
        <v>337</v>
      </c>
      <c r="C5" s="183"/>
      <c r="D5" s="183"/>
      <c r="E5" s="183"/>
      <c r="F5" s="136" t="s">
        <v>326</v>
      </c>
      <c r="G5" s="136" t="s">
        <v>327</v>
      </c>
      <c r="H5" s="40"/>
      <c r="I5" s="47" t="s">
        <v>96</v>
      </c>
    </row>
    <row r="6" spans="1:9" ht="39" thickBot="1">
      <c r="A6" s="106" t="s">
        <v>271</v>
      </c>
      <c r="B6" s="108" t="s">
        <v>51</v>
      </c>
      <c r="C6" s="108" t="s">
        <v>63</v>
      </c>
      <c r="D6" s="108" t="s">
        <v>320</v>
      </c>
      <c r="E6" s="108" t="s">
        <v>328</v>
      </c>
      <c r="F6" s="108" t="s">
        <v>329</v>
      </c>
      <c r="G6" s="108" t="s">
        <v>330</v>
      </c>
      <c r="H6" s="88" t="s">
        <v>279</v>
      </c>
      <c r="I6" s="109" t="s">
        <v>278</v>
      </c>
    </row>
    <row r="7" spans="1:9" ht="26.25" thickBot="1">
      <c r="A7" s="110" t="s">
        <v>340</v>
      </c>
      <c r="B7" s="321" t="s">
        <v>76</v>
      </c>
      <c r="C7" s="322" t="s">
        <v>111</v>
      </c>
      <c r="D7" s="322" t="s">
        <v>112</v>
      </c>
      <c r="E7" s="322" t="s">
        <v>125</v>
      </c>
      <c r="F7" s="322" t="s">
        <v>126</v>
      </c>
      <c r="G7" s="322" t="s">
        <v>127</v>
      </c>
      <c r="H7" s="322" t="s">
        <v>103</v>
      </c>
      <c r="I7" s="323" t="s">
        <v>104</v>
      </c>
    </row>
    <row r="8" spans="1:9" ht="12.75">
      <c r="A8" s="127" t="s">
        <v>385</v>
      </c>
      <c r="B8" s="310">
        <f>t_smpl!B8</f>
      </c>
      <c r="C8" s="112" t="s">
        <v>363</v>
      </c>
      <c r="D8" s="112">
        <v>1</v>
      </c>
      <c r="E8" s="249">
        <v>1</v>
      </c>
      <c r="F8" s="112" t="s">
        <v>135</v>
      </c>
      <c r="G8" s="233">
        <v>0</v>
      </c>
      <c r="H8" s="252">
        <f>Header!D14</f>
        <v>0</v>
      </c>
      <c r="I8" s="279"/>
    </row>
    <row r="9" spans="1:9" ht="12.75">
      <c r="A9" s="128"/>
      <c r="B9" s="311">
        <f>t_smpl!B9</f>
      </c>
      <c r="C9" s="114" t="s">
        <v>363</v>
      </c>
      <c r="D9" s="114">
        <v>1</v>
      </c>
      <c r="E9" s="250">
        <v>1</v>
      </c>
      <c r="F9" s="114" t="s">
        <v>135</v>
      </c>
      <c r="G9" s="234">
        <v>0</v>
      </c>
      <c r="H9" s="117">
        <f>H8</f>
        <v>0</v>
      </c>
      <c r="I9" s="280"/>
    </row>
    <row r="10" spans="1:9" ht="12.75">
      <c r="A10" s="128"/>
      <c r="B10" s="311">
        <f>t_smpl!B10</f>
      </c>
      <c r="C10" s="114" t="s">
        <v>363</v>
      </c>
      <c r="D10" s="114">
        <v>1</v>
      </c>
      <c r="E10" s="250">
        <v>1</v>
      </c>
      <c r="F10" s="114" t="s">
        <v>135</v>
      </c>
      <c r="G10" s="234">
        <v>0</v>
      </c>
      <c r="H10" s="117">
        <f aca="true" t="shared" si="0" ref="H10:H73">H9</f>
        <v>0</v>
      </c>
      <c r="I10" s="280"/>
    </row>
    <row r="11" spans="1:9" ht="12.75">
      <c r="A11" s="128"/>
      <c r="B11" s="311">
        <f>t_smpl!B11</f>
      </c>
      <c r="C11" s="114" t="s">
        <v>363</v>
      </c>
      <c r="D11" s="114">
        <v>1</v>
      </c>
      <c r="E11" s="250">
        <v>1</v>
      </c>
      <c r="F11" s="114" t="s">
        <v>135</v>
      </c>
      <c r="G11" s="234">
        <v>0</v>
      </c>
      <c r="H11" s="117">
        <f t="shared" si="0"/>
        <v>0</v>
      </c>
      <c r="I11" s="280"/>
    </row>
    <row r="12" spans="1:9" ht="13.5" thickBot="1">
      <c r="A12" s="128"/>
      <c r="B12" s="311">
        <f>t_smpl!B12</f>
      </c>
      <c r="C12" s="114" t="s">
        <v>363</v>
      </c>
      <c r="D12" s="114">
        <v>1</v>
      </c>
      <c r="E12" s="250">
        <v>1</v>
      </c>
      <c r="F12" s="114" t="s">
        <v>135</v>
      </c>
      <c r="G12" s="234">
        <v>0</v>
      </c>
      <c r="H12" s="117">
        <f t="shared" si="0"/>
        <v>0</v>
      </c>
      <c r="I12" s="280"/>
    </row>
    <row r="13" spans="1:9" ht="12.75">
      <c r="A13" s="127" t="s">
        <v>437</v>
      </c>
      <c r="B13" s="310">
        <f aca="true" t="shared" si="1" ref="B13:B44">B8</f>
      </c>
      <c r="C13" s="112" t="s">
        <v>363</v>
      </c>
      <c r="D13" s="112">
        <v>1</v>
      </c>
      <c r="E13" s="249">
        <v>2</v>
      </c>
      <c r="F13" s="112" t="str">
        <f>IF(B13=""," ",IF(t_smpl!Z8="COMP","ISPC","OSPC"))</f>
        <v> </v>
      </c>
      <c r="G13" s="233">
        <v>0</v>
      </c>
      <c r="H13" s="116">
        <f t="shared" si="0"/>
        <v>0</v>
      </c>
      <c r="I13" s="279"/>
    </row>
    <row r="14" spans="1:9" ht="12.75">
      <c r="A14" s="128"/>
      <c r="B14" s="311">
        <f t="shared" si="1"/>
      </c>
      <c r="C14" s="114" t="s">
        <v>363</v>
      </c>
      <c r="D14" s="114">
        <v>1</v>
      </c>
      <c r="E14" s="250">
        <v>2</v>
      </c>
      <c r="F14" s="114" t="str">
        <f>IF(B14=""," ",IF(t_smpl!Z9="COMP","ISPC","OSPC"))</f>
        <v> </v>
      </c>
      <c r="G14" s="234">
        <v>0</v>
      </c>
      <c r="H14" s="117">
        <f t="shared" si="0"/>
        <v>0</v>
      </c>
      <c r="I14" s="280"/>
    </row>
    <row r="15" spans="1:9" ht="12.75">
      <c r="A15" s="128"/>
      <c r="B15" s="311">
        <f t="shared" si="1"/>
      </c>
      <c r="C15" s="114" t="s">
        <v>363</v>
      </c>
      <c r="D15" s="114">
        <v>1</v>
      </c>
      <c r="E15" s="250">
        <v>2</v>
      </c>
      <c r="F15" s="114" t="str">
        <f>IF(B15=""," ",IF(t_smpl!Z10="COMP","ISPC","OSPC"))</f>
        <v> </v>
      </c>
      <c r="G15" s="234">
        <v>0</v>
      </c>
      <c r="H15" s="117">
        <f t="shared" si="0"/>
        <v>0</v>
      </c>
      <c r="I15" s="280"/>
    </row>
    <row r="16" spans="1:9" ht="12.75">
      <c r="A16" s="128"/>
      <c r="B16" s="311">
        <f t="shared" si="1"/>
      </c>
      <c r="C16" s="114" t="s">
        <v>363</v>
      </c>
      <c r="D16" s="114">
        <v>1</v>
      </c>
      <c r="E16" s="250">
        <v>2</v>
      </c>
      <c r="F16" s="114" t="str">
        <f>IF(B16=""," ",IF(t_smpl!Z11="COMP","ISPC","OSPC"))</f>
        <v> </v>
      </c>
      <c r="G16" s="234">
        <v>0</v>
      </c>
      <c r="H16" s="117">
        <f t="shared" si="0"/>
        <v>0</v>
      </c>
      <c r="I16" s="280"/>
    </row>
    <row r="17" spans="1:9" ht="13.5" thickBot="1">
      <c r="A17" s="128"/>
      <c r="B17" s="311">
        <f t="shared" si="1"/>
      </c>
      <c r="C17" s="114" t="s">
        <v>363</v>
      </c>
      <c r="D17" s="114">
        <v>1</v>
      </c>
      <c r="E17" s="250">
        <v>2</v>
      </c>
      <c r="F17" s="114" t="str">
        <f>IF(B17=""," ",IF(t_smpl!Z12="COMP","ISPC","OSPC"))</f>
        <v> </v>
      </c>
      <c r="G17" s="234">
        <v>0</v>
      </c>
      <c r="H17" s="117">
        <f t="shared" si="0"/>
        <v>0</v>
      </c>
      <c r="I17" s="280"/>
    </row>
    <row r="18" spans="1:9" ht="12.75">
      <c r="A18" s="127" t="s">
        <v>386</v>
      </c>
      <c r="B18" s="310">
        <f t="shared" si="1"/>
      </c>
      <c r="C18" s="112" t="s">
        <v>363</v>
      </c>
      <c r="D18" s="112">
        <v>1</v>
      </c>
      <c r="E18" s="249">
        <v>3</v>
      </c>
      <c r="F18" s="112" t="s">
        <v>135</v>
      </c>
      <c r="G18" s="233">
        <v>0</v>
      </c>
      <c r="H18" s="116">
        <f t="shared" si="0"/>
        <v>0</v>
      </c>
      <c r="I18" s="279"/>
    </row>
    <row r="19" spans="1:9" ht="12.75">
      <c r="A19" s="128"/>
      <c r="B19" s="311">
        <f t="shared" si="1"/>
      </c>
      <c r="C19" s="114" t="s">
        <v>363</v>
      </c>
      <c r="D19" s="114">
        <v>1</v>
      </c>
      <c r="E19" s="250">
        <v>3</v>
      </c>
      <c r="F19" s="114" t="s">
        <v>135</v>
      </c>
      <c r="G19" s="234">
        <v>0</v>
      </c>
      <c r="H19" s="117">
        <f t="shared" si="0"/>
        <v>0</v>
      </c>
      <c r="I19" s="280"/>
    </row>
    <row r="20" spans="1:9" ht="12.75">
      <c r="A20" s="128"/>
      <c r="B20" s="311">
        <f t="shared" si="1"/>
      </c>
      <c r="C20" s="114" t="s">
        <v>363</v>
      </c>
      <c r="D20" s="114">
        <v>1</v>
      </c>
      <c r="E20" s="250">
        <v>3</v>
      </c>
      <c r="F20" s="114" t="s">
        <v>135</v>
      </c>
      <c r="G20" s="234">
        <v>0</v>
      </c>
      <c r="H20" s="117">
        <f t="shared" si="0"/>
        <v>0</v>
      </c>
      <c r="I20" s="280"/>
    </row>
    <row r="21" spans="1:9" ht="12.75">
      <c r="A21" s="128"/>
      <c r="B21" s="311">
        <f t="shared" si="1"/>
      </c>
      <c r="C21" s="114" t="s">
        <v>363</v>
      </c>
      <c r="D21" s="114">
        <v>1</v>
      </c>
      <c r="E21" s="250">
        <v>3</v>
      </c>
      <c r="F21" s="114" t="s">
        <v>135</v>
      </c>
      <c r="G21" s="234">
        <v>0</v>
      </c>
      <c r="H21" s="117">
        <f t="shared" si="0"/>
        <v>0</v>
      </c>
      <c r="I21" s="280"/>
    </row>
    <row r="22" spans="1:9" ht="13.5" thickBot="1">
      <c r="A22" s="128"/>
      <c r="B22" s="311">
        <f t="shared" si="1"/>
      </c>
      <c r="C22" s="114" t="s">
        <v>363</v>
      </c>
      <c r="D22" s="114">
        <v>1</v>
      </c>
      <c r="E22" s="250">
        <v>3</v>
      </c>
      <c r="F22" s="114" t="s">
        <v>135</v>
      </c>
      <c r="G22" s="234">
        <v>0</v>
      </c>
      <c r="H22" s="117">
        <f t="shared" si="0"/>
        <v>0</v>
      </c>
      <c r="I22" s="280"/>
    </row>
    <row r="23" spans="1:9" ht="12.75">
      <c r="A23" s="127" t="s">
        <v>387</v>
      </c>
      <c r="B23" s="310">
        <f t="shared" si="1"/>
      </c>
      <c r="C23" s="112" t="s">
        <v>363</v>
      </c>
      <c r="D23" s="112">
        <v>1</v>
      </c>
      <c r="E23" s="249">
        <v>4</v>
      </c>
      <c r="F23" s="251" t="s">
        <v>135</v>
      </c>
      <c r="G23" s="137">
        <v>0</v>
      </c>
      <c r="H23" s="116">
        <f t="shared" si="0"/>
        <v>0</v>
      </c>
      <c r="I23" s="279"/>
    </row>
    <row r="24" spans="1:9" ht="12.75">
      <c r="A24" s="128"/>
      <c r="B24" s="311">
        <f t="shared" si="1"/>
      </c>
      <c r="C24" s="114" t="s">
        <v>363</v>
      </c>
      <c r="D24" s="114">
        <v>1</v>
      </c>
      <c r="E24" s="250">
        <v>4</v>
      </c>
      <c r="F24" s="234" t="s">
        <v>135</v>
      </c>
      <c r="G24" s="138">
        <v>0</v>
      </c>
      <c r="H24" s="117">
        <f t="shared" si="0"/>
        <v>0</v>
      </c>
      <c r="I24" s="280"/>
    </row>
    <row r="25" spans="1:9" ht="12.75">
      <c r="A25" s="128"/>
      <c r="B25" s="311">
        <f t="shared" si="1"/>
      </c>
      <c r="C25" s="114" t="s">
        <v>363</v>
      </c>
      <c r="D25" s="114">
        <v>1</v>
      </c>
      <c r="E25" s="250">
        <v>4</v>
      </c>
      <c r="F25" s="234" t="s">
        <v>135</v>
      </c>
      <c r="G25" s="138">
        <v>0</v>
      </c>
      <c r="H25" s="117">
        <f t="shared" si="0"/>
        <v>0</v>
      </c>
      <c r="I25" s="280"/>
    </row>
    <row r="26" spans="1:9" ht="12.75">
      <c r="A26" s="128"/>
      <c r="B26" s="311">
        <f t="shared" si="1"/>
      </c>
      <c r="C26" s="114" t="s">
        <v>363</v>
      </c>
      <c r="D26" s="114">
        <v>1</v>
      </c>
      <c r="E26" s="250">
        <v>4</v>
      </c>
      <c r="F26" s="234" t="s">
        <v>135</v>
      </c>
      <c r="G26" s="138">
        <v>0</v>
      </c>
      <c r="H26" s="117">
        <f t="shared" si="0"/>
        <v>0</v>
      </c>
      <c r="I26" s="280"/>
    </row>
    <row r="27" spans="1:9" ht="13.5" thickBot="1">
      <c r="A27" s="128"/>
      <c r="B27" s="311">
        <f t="shared" si="1"/>
      </c>
      <c r="C27" s="114" t="s">
        <v>363</v>
      </c>
      <c r="D27" s="114">
        <v>1</v>
      </c>
      <c r="E27" s="250">
        <v>4</v>
      </c>
      <c r="F27" s="234" t="s">
        <v>135</v>
      </c>
      <c r="G27" s="138">
        <v>0</v>
      </c>
      <c r="H27" s="117">
        <f t="shared" si="0"/>
        <v>0</v>
      </c>
      <c r="I27" s="280"/>
    </row>
    <row r="28" spans="1:9" ht="12.75">
      <c r="A28" s="127" t="s">
        <v>388</v>
      </c>
      <c r="B28" s="310">
        <f t="shared" si="1"/>
      </c>
      <c r="C28" s="112" t="s">
        <v>363</v>
      </c>
      <c r="D28" s="112">
        <v>1</v>
      </c>
      <c r="E28" s="249">
        <v>5</v>
      </c>
      <c r="F28" s="251" t="s">
        <v>135</v>
      </c>
      <c r="G28" s="137">
        <v>0</v>
      </c>
      <c r="H28" s="116">
        <f t="shared" si="0"/>
        <v>0</v>
      </c>
      <c r="I28" s="279"/>
    </row>
    <row r="29" spans="1:9" ht="12.75">
      <c r="A29" s="128"/>
      <c r="B29" s="311">
        <f t="shared" si="1"/>
      </c>
      <c r="C29" s="114" t="s">
        <v>363</v>
      </c>
      <c r="D29" s="114">
        <v>1</v>
      </c>
      <c r="E29" s="250">
        <v>5</v>
      </c>
      <c r="F29" s="234" t="s">
        <v>135</v>
      </c>
      <c r="G29" s="138">
        <v>0</v>
      </c>
      <c r="H29" s="117">
        <f t="shared" si="0"/>
        <v>0</v>
      </c>
      <c r="I29" s="280"/>
    </row>
    <row r="30" spans="1:9" ht="12.75">
      <c r="A30" s="128"/>
      <c r="B30" s="311">
        <f t="shared" si="1"/>
      </c>
      <c r="C30" s="114" t="s">
        <v>363</v>
      </c>
      <c r="D30" s="114">
        <v>1</v>
      </c>
      <c r="E30" s="250">
        <v>5</v>
      </c>
      <c r="F30" s="234" t="s">
        <v>135</v>
      </c>
      <c r="G30" s="138">
        <v>0</v>
      </c>
      <c r="H30" s="117">
        <f t="shared" si="0"/>
        <v>0</v>
      </c>
      <c r="I30" s="280"/>
    </row>
    <row r="31" spans="1:9" ht="12.75">
      <c r="A31" s="128"/>
      <c r="B31" s="311">
        <f t="shared" si="1"/>
      </c>
      <c r="C31" s="114" t="s">
        <v>363</v>
      </c>
      <c r="D31" s="114">
        <v>1</v>
      </c>
      <c r="E31" s="250">
        <v>5</v>
      </c>
      <c r="F31" s="234" t="s">
        <v>135</v>
      </c>
      <c r="G31" s="138">
        <v>0</v>
      </c>
      <c r="H31" s="117">
        <f t="shared" si="0"/>
        <v>0</v>
      </c>
      <c r="I31" s="280"/>
    </row>
    <row r="32" spans="1:9" ht="13.5" thickBot="1">
      <c r="A32" s="128"/>
      <c r="B32" s="311">
        <f t="shared" si="1"/>
      </c>
      <c r="C32" s="114" t="s">
        <v>363</v>
      </c>
      <c r="D32" s="114">
        <v>1</v>
      </c>
      <c r="E32" s="250">
        <v>5</v>
      </c>
      <c r="F32" s="234" t="s">
        <v>135</v>
      </c>
      <c r="G32" s="138">
        <v>0</v>
      </c>
      <c r="H32" s="117">
        <f t="shared" si="0"/>
        <v>0</v>
      </c>
      <c r="I32" s="280"/>
    </row>
    <row r="33" spans="1:9" ht="12.75">
      <c r="A33" s="127" t="s">
        <v>389</v>
      </c>
      <c r="B33" s="310">
        <f t="shared" si="1"/>
      </c>
      <c r="C33" s="112" t="s">
        <v>363</v>
      </c>
      <c r="D33" s="112">
        <v>1</v>
      </c>
      <c r="E33" s="249">
        <v>6</v>
      </c>
      <c r="F33" s="251" t="s">
        <v>135</v>
      </c>
      <c r="G33" s="137">
        <v>0</v>
      </c>
      <c r="H33" s="116">
        <f t="shared" si="0"/>
        <v>0</v>
      </c>
      <c r="I33" s="279"/>
    </row>
    <row r="34" spans="1:9" ht="12.75">
      <c r="A34" s="128"/>
      <c r="B34" s="311">
        <f t="shared" si="1"/>
      </c>
      <c r="C34" s="114" t="s">
        <v>363</v>
      </c>
      <c r="D34" s="114">
        <v>1</v>
      </c>
      <c r="E34" s="250">
        <v>6</v>
      </c>
      <c r="F34" s="234" t="s">
        <v>135</v>
      </c>
      <c r="G34" s="138">
        <v>0</v>
      </c>
      <c r="H34" s="117">
        <f t="shared" si="0"/>
        <v>0</v>
      </c>
      <c r="I34" s="280"/>
    </row>
    <row r="35" spans="1:9" ht="12.75">
      <c r="A35" s="128"/>
      <c r="B35" s="311">
        <f t="shared" si="1"/>
      </c>
      <c r="C35" s="114" t="s">
        <v>363</v>
      </c>
      <c r="D35" s="114">
        <v>1</v>
      </c>
      <c r="E35" s="250">
        <v>6</v>
      </c>
      <c r="F35" s="234" t="s">
        <v>135</v>
      </c>
      <c r="G35" s="138">
        <v>0</v>
      </c>
      <c r="H35" s="117">
        <f t="shared" si="0"/>
        <v>0</v>
      </c>
      <c r="I35" s="280"/>
    </row>
    <row r="36" spans="1:9" ht="12.75">
      <c r="A36" s="128"/>
      <c r="B36" s="311">
        <f t="shared" si="1"/>
      </c>
      <c r="C36" s="114" t="s">
        <v>363</v>
      </c>
      <c r="D36" s="114">
        <v>1</v>
      </c>
      <c r="E36" s="250">
        <v>6</v>
      </c>
      <c r="F36" s="234" t="s">
        <v>135</v>
      </c>
      <c r="G36" s="138">
        <v>0</v>
      </c>
      <c r="H36" s="117">
        <f t="shared" si="0"/>
        <v>0</v>
      </c>
      <c r="I36" s="280"/>
    </row>
    <row r="37" spans="1:9" ht="13.5" thickBot="1">
      <c r="A37" s="128"/>
      <c r="B37" s="311">
        <f t="shared" si="1"/>
      </c>
      <c r="C37" s="114" t="s">
        <v>363</v>
      </c>
      <c r="D37" s="114">
        <v>1</v>
      </c>
      <c r="E37" s="250">
        <v>6</v>
      </c>
      <c r="F37" s="234" t="s">
        <v>135</v>
      </c>
      <c r="G37" s="138">
        <v>0</v>
      </c>
      <c r="H37" s="117">
        <f t="shared" si="0"/>
        <v>0</v>
      </c>
      <c r="I37" s="280"/>
    </row>
    <row r="38" spans="1:9" ht="12.75">
      <c r="A38" s="127" t="s">
        <v>390</v>
      </c>
      <c r="B38" s="310">
        <f t="shared" si="1"/>
      </c>
      <c r="C38" s="112" t="s">
        <v>363</v>
      </c>
      <c r="D38" s="112">
        <v>1</v>
      </c>
      <c r="E38" s="249">
        <v>7</v>
      </c>
      <c r="F38" s="251" t="s">
        <v>135</v>
      </c>
      <c r="G38" s="137">
        <v>0</v>
      </c>
      <c r="H38" s="116">
        <f t="shared" si="0"/>
        <v>0</v>
      </c>
      <c r="I38" s="279"/>
    </row>
    <row r="39" spans="1:9" ht="12.75">
      <c r="A39" s="128"/>
      <c r="B39" s="311">
        <f t="shared" si="1"/>
      </c>
      <c r="C39" s="114" t="s">
        <v>363</v>
      </c>
      <c r="D39" s="114">
        <v>1</v>
      </c>
      <c r="E39" s="250">
        <v>7</v>
      </c>
      <c r="F39" s="234" t="s">
        <v>135</v>
      </c>
      <c r="G39" s="138">
        <v>0</v>
      </c>
      <c r="H39" s="117">
        <f t="shared" si="0"/>
        <v>0</v>
      </c>
      <c r="I39" s="280"/>
    </row>
    <row r="40" spans="1:9" ht="12.75">
      <c r="A40" s="128"/>
      <c r="B40" s="311">
        <f t="shared" si="1"/>
      </c>
      <c r="C40" s="114" t="s">
        <v>363</v>
      </c>
      <c r="D40" s="114">
        <v>1</v>
      </c>
      <c r="E40" s="250">
        <v>7</v>
      </c>
      <c r="F40" s="234" t="s">
        <v>135</v>
      </c>
      <c r="G40" s="138">
        <v>0</v>
      </c>
      <c r="H40" s="117">
        <f t="shared" si="0"/>
        <v>0</v>
      </c>
      <c r="I40" s="280"/>
    </row>
    <row r="41" spans="1:9" ht="12.75">
      <c r="A41" s="128"/>
      <c r="B41" s="311">
        <f t="shared" si="1"/>
      </c>
      <c r="C41" s="114" t="s">
        <v>363</v>
      </c>
      <c r="D41" s="114">
        <v>1</v>
      </c>
      <c r="E41" s="250">
        <v>7</v>
      </c>
      <c r="F41" s="234" t="s">
        <v>135</v>
      </c>
      <c r="G41" s="138">
        <v>0</v>
      </c>
      <c r="H41" s="117">
        <f t="shared" si="0"/>
        <v>0</v>
      </c>
      <c r="I41" s="280"/>
    </row>
    <row r="42" spans="1:9" ht="13.5" thickBot="1">
      <c r="A42" s="128"/>
      <c r="B42" s="311">
        <f t="shared" si="1"/>
      </c>
      <c r="C42" s="114" t="s">
        <v>363</v>
      </c>
      <c r="D42" s="114">
        <v>1</v>
      </c>
      <c r="E42" s="250">
        <v>7</v>
      </c>
      <c r="F42" s="234" t="s">
        <v>135</v>
      </c>
      <c r="G42" s="138">
        <v>0</v>
      </c>
      <c r="H42" s="117">
        <f t="shared" si="0"/>
        <v>0</v>
      </c>
      <c r="I42" s="280"/>
    </row>
    <row r="43" spans="1:9" ht="12.75">
      <c r="A43" s="127" t="s">
        <v>394</v>
      </c>
      <c r="B43" s="310">
        <f t="shared" si="1"/>
      </c>
      <c r="C43" s="112" t="s">
        <v>363</v>
      </c>
      <c r="D43" s="112">
        <v>1</v>
      </c>
      <c r="E43" s="249">
        <v>8</v>
      </c>
      <c r="F43" s="112">
        <f>Details!$M$3</f>
        <v>0</v>
      </c>
      <c r="G43" s="233">
        <v>0</v>
      </c>
      <c r="H43" s="116">
        <f t="shared" si="0"/>
        <v>0</v>
      </c>
      <c r="I43" s="279"/>
    </row>
    <row r="44" spans="1:9" ht="12.75">
      <c r="A44" s="128"/>
      <c r="B44" s="311">
        <f t="shared" si="1"/>
      </c>
      <c r="C44" s="114" t="s">
        <v>363</v>
      </c>
      <c r="D44" s="114">
        <v>1</v>
      </c>
      <c r="E44" s="250">
        <v>8</v>
      </c>
      <c r="F44" s="114">
        <f>Details!$M$3</f>
        <v>0</v>
      </c>
      <c r="G44" s="234">
        <v>0</v>
      </c>
      <c r="H44" s="117">
        <f t="shared" si="0"/>
        <v>0</v>
      </c>
      <c r="I44" s="280"/>
    </row>
    <row r="45" spans="1:9" ht="12.75">
      <c r="A45" s="128"/>
      <c r="B45" s="311">
        <f aca="true" t="shared" si="2" ref="B45:B76">B40</f>
      </c>
      <c r="C45" s="114" t="s">
        <v>363</v>
      </c>
      <c r="D45" s="114">
        <v>1</v>
      </c>
      <c r="E45" s="250">
        <v>8</v>
      </c>
      <c r="F45" s="114">
        <f>Details!$M$3</f>
        <v>0</v>
      </c>
      <c r="G45" s="234">
        <v>0</v>
      </c>
      <c r="H45" s="117">
        <f t="shared" si="0"/>
        <v>0</v>
      </c>
      <c r="I45" s="280"/>
    </row>
    <row r="46" spans="1:9" ht="12.75">
      <c r="A46" s="128"/>
      <c r="B46" s="311">
        <f t="shared" si="2"/>
      </c>
      <c r="C46" s="114" t="s">
        <v>363</v>
      </c>
      <c r="D46" s="114">
        <v>1</v>
      </c>
      <c r="E46" s="250">
        <v>8</v>
      </c>
      <c r="F46" s="114">
        <f>Details!$M$3</f>
        <v>0</v>
      </c>
      <c r="G46" s="234">
        <v>0</v>
      </c>
      <c r="H46" s="117">
        <f t="shared" si="0"/>
        <v>0</v>
      </c>
      <c r="I46" s="280"/>
    </row>
    <row r="47" spans="1:9" ht="13.5" thickBot="1">
      <c r="A47" s="128"/>
      <c r="B47" s="311">
        <f t="shared" si="2"/>
      </c>
      <c r="C47" s="114" t="s">
        <v>363</v>
      </c>
      <c r="D47" s="114">
        <v>1</v>
      </c>
      <c r="E47" s="250">
        <v>8</v>
      </c>
      <c r="F47" s="114">
        <f>Details!$M$3</f>
        <v>0</v>
      </c>
      <c r="G47" s="234">
        <v>0</v>
      </c>
      <c r="H47" s="117">
        <f t="shared" si="0"/>
        <v>0</v>
      </c>
      <c r="I47" s="280"/>
    </row>
    <row r="48" spans="1:9" ht="12.75">
      <c r="A48" s="127" t="s">
        <v>397</v>
      </c>
      <c r="B48" s="310">
        <f t="shared" si="2"/>
      </c>
      <c r="C48" s="112" t="s">
        <v>363</v>
      </c>
      <c r="D48" s="112">
        <v>1</v>
      </c>
      <c r="E48" s="249">
        <v>9</v>
      </c>
      <c r="F48" s="112">
        <f>Details!$M$5</f>
        <v>0</v>
      </c>
      <c r="G48" s="233">
        <v>0</v>
      </c>
      <c r="H48" s="252">
        <f t="shared" si="0"/>
        <v>0</v>
      </c>
      <c r="I48" s="279"/>
    </row>
    <row r="49" spans="1:9" ht="12.75">
      <c r="A49" s="128"/>
      <c r="B49" s="311">
        <f t="shared" si="2"/>
      </c>
      <c r="C49" s="114" t="s">
        <v>363</v>
      </c>
      <c r="D49" s="114">
        <v>1</v>
      </c>
      <c r="E49" s="250">
        <v>9</v>
      </c>
      <c r="F49" s="114">
        <f>Details!$M$5</f>
        <v>0</v>
      </c>
      <c r="G49" s="234">
        <v>0</v>
      </c>
      <c r="H49" s="117">
        <f t="shared" si="0"/>
        <v>0</v>
      </c>
      <c r="I49" s="280"/>
    </row>
    <row r="50" spans="1:9" ht="12.75">
      <c r="A50" s="128"/>
      <c r="B50" s="311">
        <f t="shared" si="2"/>
      </c>
      <c r="C50" s="114" t="s">
        <v>363</v>
      </c>
      <c r="D50" s="114">
        <v>1</v>
      </c>
      <c r="E50" s="250">
        <v>9</v>
      </c>
      <c r="F50" s="114">
        <f>Details!$M$5</f>
        <v>0</v>
      </c>
      <c r="G50" s="234">
        <v>0</v>
      </c>
      <c r="H50" s="117">
        <f t="shared" si="0"/>
        <v>0</v>
      </c>
      <c r="I50" s="280"/>
    </row>
    <row r="51" spans="1:9" ht="12.75">
      <c r="A51" s="128"/>
      <c r="B51" s="311">
        <f t="shared" si="2"/>
      </c>
      <c r="C51" s="114" t="s">
        <v>363</v>
      </c>
      <c r="D51" s="114">
        <v>1</v>
      </c>
      <c r="E51" s="250">
        <v>9</v>
      </c>
      <c r="F51" s="114">
        <f>Details!$M$5</f>
        <v>0</v>
      </c>
      <c r="G51" s="234">
        <v>0</v>
      </c>
      <c r="H51" s="117">
        <f t="shared" si="0"/>
        <v>0</v>
      </c>
      <c r="I51" s="280"/>
    </row>
    <row r="52" spans="1:9" ht="13.5" thickBot="1">
      <c r="A52" s="128"/>
      <c r="B52" s="311">
        <f t="shared" si="2"/>
      </c>
      <c r="C52" s="114" t="s">
        <v>363</v>
      </c>
      <c r="D52" s="114">
        <v>1</v>
      </c>
      <c r="E52" s="250">
        <v>9</v>
      </c>
      <c r="F52" s="114">
        <f>Details!$M$5</f>
        <v>0</v>
      </c>
      <c r="G52" s="234">
        <v>0</v>
      </c>
      <c r="H52" s="117">
        <f t="shared" si="0"/>
        <v>0</v>
      </c>
      <c r="I52" s="280"/>
    </row>
    <row r="53" spans="1:9" ht="12.75">
      <c r="A53" s="127" t="s">
        <v>398</v>
      </c>
      <c r="B53" s="310">
        <f t="shared" si="2"/>
      </c>
      <c r="C53" s="112" t="s">
        <v>363</v>
      </c>
      <c r="D53" s="112">
        <v>1</v>
      </c>
      <c r="E53" s="249">
        <v>10</v>
      </c>
      <c r="F53" s="112">
        <f>Details!$M$4</f>
        <v>0</v>
      </c>
      <c r="G53" s="233">
        <v>0</v>
      </c>
      <c r="H53" s="252">
        <f t="shared" si="0"/>
        <v>0</v>
      </c>
      <c r="I53" s="279"/>
    </row>
    <row r="54" spans="1:11" ht="12.75">
      <c r="A54" s="128"/>
      <c r="B54" s="311">
        <f t="shared" si="2"/>
      </c>
      <c r="C54" s="114" t="s">
        <v>363</v>
      </c>
      <c r="D54" s="114">
        <v>1</v>
      </c>
      <c r="E54" s="250">
        <v>10</v>
      </c>
      <c r="F54" s="114">
        <f>Details!$M$4</f>
        <v>0</v>
      </c>
      <c r="G54" s="234">
        <v>0</v>
      </c>
      <c r="H54" s="117">
        <f t="shared" si="0"/>
        <v>0</v>
      </c>
      <c r="I54" s="280"/>
      <c r="K54" s="35"/>
    </row>
    <row r="55" spans="1:9" ht="12.75">
      <c r="A55" s="128"/>
      <c r="B55" s="311">
        <f t="shared" si="2"/>
      </c>
      <c r="C55" s="114" t="s">
        <v>363</v>
      </c>
      <c r="D55" s="114">
        <v>1</v>
      </c>
      <c r="E55" s="250">
        <v>10</v>
      </c>
      <c r="F55" s="114">
        <f>Details!$M$4</f>
        <v>0</v>
      </c>
      <c r="G55" s="234">
        <v>0</v>
      </c>
      <c r="H55" s="117">
        <f t="shared" si="0"/>
        <v>0</v>
      </c>
      <c r="I55" s="280"/>
    </row>
    <row r="56" spans="1:9" ht="12.75">
      <c r="A56" s="128"/>
      <c r="B56" s="311">
        <f t="shared" si="2"/>
      </c>
      <c r="C56" s="114" t="s">
        <v>363</v>
      </c>
      <c r="D56" s="114">
        <v>1</v>
      </c>
      <c r="E56" s="250">
        <v>10</v>
      </c>
      <c r="F56" s="114">
        <f>Details!$M$4</f>
        <v>0</v>
      </c>
      <c r="G56" s="234">
        <v>0</v>
      </c>
      <c r="H56" s="117">
        <f t="shared" si="0"/>
        <v>0</v>
      </c>
      <c r="I56" s="280"/>
    </row>
    <row r="57" spans="1:9" ht="13.5" thickBot="1">
      <c r="A57" s="128"/>
      <c r="B57" s="311">
        <f t="shared" si="2"/>
      </c>
      <c r="C57" s="114" t="s">
        <v>363</v>
      </c>
      <c r="D57" s="114">
        <v>1</v>
      </c>
      <c r="E57" s="250">
        <v>10</v>
      </c>
      <c r="F57" s="114">
        <f>Details!$M$4</f>
        <v>0</v>
      </c>
      <c r="G57" s="234">
        <v>0</v>
      </c>
      <c r="H57" s="117">
        <f t="shared" si="0"/>
        <v>0</v>
      </c>
      <c r="I57" s="280"/>
    </row>
    <row r="58" spans="1:9" ht="12.75">
      <c r="A58" s="127" t="s">
        <v>399</v>
      </c>
      <c r="B58" s="310">
        <f t="shared" si="2"/>
      </c>
      <c r="C58" s="112" t="s">
        <v>363</v>
      </c>
      <c r="D58" s="112">
        <v>1</v>
      </c>
      <c r="E58" s="249">
        <v>11</v>
      </c>
      <c r="F58" s="112">
        <f>Details!$F$3</f>
        <v>0</v>
      </c>
      <c r="G58" s="233">
        <v>0</v>
      </c>
      <c r="H58" s="116">
        <f t="shared" si="0"/>
        <v>0</v>
      </c>
      <c r="I58" s="279"/>
    </row>
    <row r="59" spans="1:9" ht="12.75">
      <c r="A59" s="128"/>
      <c r="B59" s="311">
        <f t="shared" si="2"/>
      </c>
      <c r="C59" s="114" t="s">
        <v>363</v>
      </c>
      <c r="D59" s="114">
        <v>1</v>
      </c>
      <c r="E59" s="250">
        <v>11</v>
      </c>
      <c r="F59" s="114">
        <f>Details!$F$3</f>
        <v>0</v>
      </c>
      <c r="G59" s="234">
        <v>0</v>
      </c>
      <c r="H59" s="117">
        <f t="shared" si="0"/>
        <v>0</v>
      </c>
      <c r="I59" s="280"/>
    </row>
    <row r="60" spans="1:9" ht="12.75">
      <c r="A60" s="128"/>
      <c r="B60" s="311">
        <f t="shared" si="2"/>
      </c>
      <c r="C60" s="114" t="s">
        <v>363</v>
      </c>
      <c r="D60" s="114">
        <v>1</v>
      </c>
      <c r="E60" s="250">
        <v>11</v>
      </c>
      <c r="F60" s="114">
        <f>Details!$F$3</f>
        <v>0</v>
      </c>
      <c r="G60" s="234">
        <v>0</v>
      </c>
      <c r="H60" s="117">
        <f t="shared" si="0"/>
        <v>0</v>
      </c>
      <c r="I60" s="280"/>
    </row>
    <row r="61" spans="1:9" ht="12.75">
      <c r="A61" s="128"/>
      <c r="B61" s="311">
        <f t="shared" si="2"/>
      </c>
      <c r="C61" s="114" t="s">
        <v>363</v>
      </c>
      <c r="D61" s="114">
        <v>1</v>
      </c>
      <c r="E61" s="250">
        <v>11</v>
      </c>
      <c r="F61" s="114">
        <f>Details!$F$3</f>
        <v>0</v>
      </c>
      <c r="G61" s="234">
        <v>0</v>
      </c>
      <c r="H61" s="117">
        <f t="shared" si="0"/>
        <v>0</v>
      </c>
      <c r="I61" s="280"/>
    </row>
    <row r="62" spans="1:9" ht="13.5" thickBot="1">
      <c r="A62" s="128"/>
      <c r="B62" s="311">
        <f t="shared" si="2"/>
      </c>
      <c r="C62" s="114" t="s">
        <v>363</v>
      </c>
      <c r="D62" s="114">
        <v>1</v>
      </c>
      <c r="E62" s="250">
        <v>11</v>
      </c>
      <c r="F62" s="114">
        <f>Details!$F$3</f>
        <v>0</v>
      </c>
      <c r="G62" s="234">
        <v>0</v>
      </c>
      <c r="H62" s="117">
        <f t="shared" si="0"/>
        <v>0</v>
      </c>
      <c r="I62" s="280"/>
    </row>
    <row r="63" spans="1:9" ht="12.75">
      <c r="A63" s="127" t="s">
        <v>400</v>
      </c>
      <c r="B63" s="310">
        <f t="shared" si="2"/>
      </c>
      <c r="C63" s="112" t="s">
        <v>363</v>
      </c>
      <c r="D63" s="112">
        <v>1</v>
      </c>
      <c r="E63" s="249">
        <v>12</v>
      </c>
      <c r="F63" s="112">
        <f>Details!$F$4</f>
        <v>0</v>
      </c>
      <c r="G63" s="233">
        <v>0</v>
      </c>
      <c r="H63" s="252">
        <f t="shared" si="0"/>
        <v>0</v>
      </c>
      <c r="I63" s="279"/>
    </row>
    <row r="64" spans="1:11" ht="12.75">
      <c r="A64" s="128"/>
      <c r="B64" s="311">
        <f t="shared" si="2"/>
      </c>
      <c r="C64" s="114" t="s">
        <v>363</v>
      </c>
      <c r="D64" s="114">
        <v>1</v>
      </c>
      <c r="E64" s="250">
        <v>12</v>
      </c>
      <c r="F64" s="114">
        <f>Details!$F$4</f>
        <v>0</v>
      </c>
      <c r="G64" s="234">
        <v>0</v>
      </c>
      <c r="H64" s="117">
        <f t="shared" si="0"/>
        <v>0</v>
      </c>
      <c r="I64" s="280"/>
      <c r="K64" s="35"/>
    </row>
    <row r="65" spans="1:9" ht="12.75">
      <c r="A65" s="128"/>
      <c r="B65" s="311">
        <f t="shared" si="2"/>
      </c>
      <c r="C65" s="114" t="s">
        <v>363</v>
      </c>
      <c r="D65" s="114">
        <v>1</v>
      </c>
      <c r="E65" s="250">
        <v>12</v>
      </c>
      <c r="F65" s="114">
        <f>Details!$F$4</f>
        <v>0</v>
      </c>
      <c r="G65" s="234">
        <v>0</v>
      </c>
      <c r="H65" s="117">
        <f t="shared" si="0"/>
        <v>0</v>
      </c>
      <c r="I65" s="280"/>
    </row>
    <row r="66" spans="1:9" ht="12.75">
      <c r="A66" s="128"/>
      <c r="B66" s="311">
        <f t="shared" si="2"/>
      </c>
      <c r="C66" s="114" t="s">
        <v>363</v>
      </c>
      <c r="D66" s="114">
        <v>1</v>
      </c>
      <c r="E66" s="250">
        <v>12</v>
      </c>
      <c r="F66" s="114">
        <f>Details!$F$4</f>
        <v>0</v>
      </c>
      <c r="G66" s="234">
        <v>0</v>
      </c>
      <c r="H66" s="117">
        <f t="shared" si="0"/>
        <v>0</v>
      </c>
      <c r="I66" s="280"/>
    </row>
    <row r="67" spans="1:9" ht="13.5" thickBot="1">
      <c r="A67" s="128"/>
      <c r="B67" s="311">
        <f t="shared" si="2"/>
      </c>
      <c r="C67" s="114" t="s">
        <v>363</v>
      </c>
      <c r="D67" s="114">
        <v>1</v>
      </c>
      <c r="E67" s="250">
        <v>12</v>
      </c>
      <c r="F67" s="114">
        <f>Details!$F$4</f>
        <v>0</v>
      </c>
      <c r="G67" s="234">
        <v>0</v>
      </c>
      <c r="H67" s="117">
        <f t="shared" si="0"/>
        <v>0</v>
      </c>
      <c r="I67" s="280"/>
    </row>
    <row r="68" spans="1:9" ht="12.75">
      <c r="A68" s="127" t="s">
        <v>401</v>
      </c>
      <c r="B68" s="310">
        <f t="shared" si="2"/>
      </c>
      <c r="C68" s="112" t="s">
        <v>363</v>
      </c>
      <c r="D68" s="112">
        <v>1</v>
      </c>
      <c r="E68" s="249">
        <v>13</v>
      </c>
      <c r="F68" s="112">
        <f>Details!$I$14</f>
        <v>0</v>
      </c>
      <c r="G68" s="233">
        <v>0</v>
      </c>
      <c r="H68" s="252">
        <f t="shared" si="0"/>
        <v>0</v>
      </c>
      <c r="I68" s="279"/>
    </row>
    <row r="69" spans="1:9" ht="12.75">
      <c r="A69" s="128"/>
      <c r="B69" s="311">
        <f t="shared" si="2"/>
      </c>
      <c r="C69" s="114" t="s">
        <v>363</v>
      </c>
      <c r="D69" s="114">
        <v>1</v>
      </c>
      <c r="E69" s="250">
        <v>13</v>
      </c>
      <c r="F69" s="114">
        <f>Details!$M$14</f>
        <v>0</v>
      </c>
      <c r="G69" s="234">
        <v>0</v>
      </c>
      <c r="H69" s="117">
        <f t="shared" si="0"/>
        <v>0</v>
      </c>
      <c r="I69" s="280"/>
    </row>
    <row r="70" spans="1:9" ht="12.75">
      <c r="A70" s="128"/>
      <c r="B70" s="311">
        <f t="shared" si="2"/>
      </c>
      <c r="C70" s="114" t="s">
        <v>363</v>
      </c>
      <c r="D70" s="114">
        <v>1</v>
      </c>
      <c r="E70" s="250">
        <v>13</v>
      </c>
      <c r="F70" s="114">
        <f>Details!$Q$14</f>
        <v>0</v>
      </c>
      <c r="G70" s="234">
        <v>0</v>
      </c>
      <c r="H70" s="117">
        <f t="shared" si="0"/>
        <v>0</v>
      </c>
      <c r="I70" s="280"/>
    </row>
    <row r="71" spans="1:9" ht="12.75">
      <c r="A71" s="128"/>
      <c r="B71" s="311">
        <f t="shared" si="2"/>
      </c>
      <c r="C71" s="114" t="s">
        <v>363</v>
      </c>
      <c r="D71" s="114">
        <v>1</v>
      </c>
      <c r="E71" s="250">
        <v>13</v>
      </c>
      <c r="F71" s="114">
        <f>Details!$U$14</f>
        <v>0</v>
      </c>
      <c r="G71" s="234">
        <v>0</v>
      </c>
      <c r="H71" s="117">
        <f t="shared" si="0"/>
        <v>0</v>
      </c>
      <c r="I71" s="280"/>
    </row>
    <row r="72" spans="1:9" ht="13.5" thickBot="1">
      <c r="A72" s="128"/>
      <c r="B72" s="311">
        <f t="shared" si="2"/>
      </c>
      <c r="C72" s="114" t="s">
        <v>363</v>
      </c>
      <c r="D72" s="114">
        <v>1</v>
      </c>
      <c r="E72" s="250">
        <v>13</v>
      </c>
      <c r="F72" s="114">
        <f>Details!$Y$14</f>
        <v>0</v>
      </c>
      <c r="G72" s="234">
        <v>0</v>
      </c>
      <c r="H72" s="117">
        <f t="shared" si="0"/>
        <v>0</v>
      </c>
      <c r="I72" s="280"/>
    </row>
    <row r="73" spans="1:9" ht="12.75">
      <c r="A73" s="127" t="s">
        <v>402</v>
      </c>
      <c r="B73" s="310">
        <f t="shared" si="2"/>
      </c>
      <c r="C73" s="112" t="s">
        <v>363</v>
      </c>
      <c r="D73" s="112">
        <v>1</v>
      </c>
      <c r="E73" s="249">
        <v>14</v>
      </c>
      <c r="F73" s="116">
        <f>Details!$I$15</f>
        <v>0</v>
      </c>
      <c r="G73" s="233">
        <v>0</v>
      </c>
      <c r="H73" s="252">
        <f t="shared" si="0"/>
        <v>0</v>
      </c>
      <c r="I73" s="279"/>
    </row>
    <row r="74" spans="1:11" ht="12.75">
      <c r="A74" s="128"/>
      <c r="B74" s="311">
        <f t="shared" si="2"/>
      </c>
      <c r="C74" s="114" t="s">
        <v>363</v>
      </c>
      <c r="D74" s="114">
        <v>1</v>
      </c>
      <c r="E74" s="250">
        <v>14</v>
      </c>
      <c r="F74" s="117">
        <f>Details!$M$15</f>
        <v>0</v>
      </c>
      <c r="G74" s="234">
        <v>0</v>
      </c>
      <c r="H74" s="117">
        <f aca="true" t="shared" si="3" ref="H74:H137">H73</f>
        <v>0</v>
      </c>
      <c r="I74" s="280"/>
      <c r="K74" s="35"/>
    </row>
    <row r="75" spans="1:9" ht="12.75">
      <c r="A75" s="128"/>
      <c r="B75" s="311">
        <f t="shared" si="2"/>
      </c>
      <c r="C75" s="114" t="s">
        <v>363</v>
      </c>
      <c r="D75" s="114">
        <v>1</v>
      </c>
      <c r="E75" s="250">
        <v>14</v>
      </c>
      <c r="F75" s="117">
        <f>Details!$Q$15</f>
        <v>0</v>
      </c>
      <c r="G75" s="234">
        <v>0</v>
      </c>
      <c r="H75" s="117">
        <f t="shared" si="3"/>
        <v>0</v>
      </c>
      <c r="I75" s="280"/>
    </row>
    <row r="76" spans="1:9" ht="12.75">
      <c r="A76" s="128"/>
      <c r="B76" s="311">
        <f t="shared" si="2"/>
      </c>
      <c r="C76" s="114" t="s">
        <v>363</v>
      </c>
      <c r="D76" s="114">
        <v>1</v>
      </c>
      <c r="E76" s="250">
        <v>14</v>
      </c>
      <c r="F76" s="117">
        <f>Details!$U$15</f>
        <v>0</v>
      </c>
      <c r="G76" s="234">
        <v>0</v>
      </c>
      <c r="H76" s="117">
        <f t="shared" si="3"/>
        <v>0</v>
      </c>
      <c r="I76" s="280"/>
    </row>
    <row r="77" spans="1:9" ht="13.5" thickBot="1">
      <c r="A77" s="128"/>
      <c r="B77" s="311">
        <f aca="true" t="shared" si="4" ref="B77:B108">B72</f>
      </c>
      <c r="C77" s="114" t="s">
        <v>363</v>
      </c>
      <c r="D77" s="114">
        <v>1</v>
      </c>
      <c r="E77" s="250">
        <v>14</v>
      </c>
      <c r="F77" s="117">
        <f>Details!$Y$15</f>
        <v>0</v>
      </c>
      <c r="G77" s="234">
        <v>0</v>
      </c>
      <c r="H77" s="117">
        <f t="shared" si="3"/>
        <v>0</v>
      </c>
      <c r="I77" s="280"/>
    </row>
    <row r="78" spans="1:10" ht="12.75">
      <c r="A78" s="127" t="s">
        <v>403</v>
      </c>
      <c r="B78" s="310">
        <f t="shared" si="4"/>
      </c>
      <c r="C78" s="112" t="s">
        <v>363</v>
      </c>
      <c r="D78" s="112">
        <v>1</v>
      </c>
      <c r="E78" s="249">
        <v>15</v>
      </c>
      <c r="F78" s="233" t="s">
        <v>135</v>
      </c>
      <c r="G78" s="137">
        <f>ROUND(Details!$I$16,2)</f>
        <v>0</v>
      </c>
      <c r="H78" s="252">
        <f t="shared" si="3"/>
        <v>0</v>
      </c>
      <c r="I78" s="279"/>
      <c r="J78" s="35"/>
    </row>
    <row r="79" spans="1:9" ht="12.75">
      <c r="A79" s="128"/>
      <c r="B79" s="311">
        <f t="shared" si="4"/>
      </c>
      <c r="C79" s="114" t="s">
        <v>363</v>
      </c>
      <c r="D79" s="114">
        <v>1</v>
      </c>
      <c r="E79" s="250">
        <v>15</v>
      </c>
      <c r="F79" s="234" t="s">
        <v>135</v>
      </c>
      <c r="G79" s="138">
        <f>ROUND(Details!$M$16,2)</f>
        <v>0</v>
      </c>
      <c r="H79" s="117">
        <f t="shared" si="3"/>
        <v>0</v>
      </c>
      <c r="I79" s="280"/>
    </row>
    <row r="80" spans="1:9" ht="12.75">
      <c r="A80" s="128"/>
      <c r="B80" s="311">
        <f t="shared" si="4"/>
      </c>
      <c r="C80" s="114" t="s">
        <v>363</v>
      </c>
      <c r="D80" s="114">
        <v>1</v>
      </c>
      <c r="E80" s="250">
        <v>15</v>
      </c>
      <c r="F80" s="234" t="s">
        <v>135</v>
      </c>
      <c r="G80" s="138">
        <f>ROUND(Details!$Q$16,2)</f>
        <v>0</v>
      </c>
      <c r="H80" s="117">
        <f t="shared" si="3"/>
        <v>0</v>
      </c>
      <c r="I80" s="280"/>
    </row>
    <row r="81" spans="1:9" ht="12.75">
      <c r="A81" s="128"/>
      <c r="B81" s="311">
        <f t="shared" si="4"/>
      </c>
      <c r="C81" s="114" t="s">
        <v>363</v>
      </c>
      <c r="D81" s="114">
        <v>1</v>
      </c>
      <c r="E81" s="250">
        <v>15</v>
      </c>
      <c r="F81" s="234" t="s">
        <v>135</v>
      </c>
      <c r="G81" s="138">
        <f>ROUND(Details!$U$16,2)</f>
        <v>0</v>
      </c>
      <c r="H81" s="117">
        <f t="shared" si="3"/>
        <v>0</v>
      </c>
      <c r="I81" s="280"/>
    </row>
    <row r="82" spans="1:9" ht="13.5" thickBot="1">
      <c r="A82" s="128"/>
      <c r="B82" s="311">
        <f t="shared" si="4"/>
      </c>
      <c r="C82" s="114" t="s">
        <v>363</v>
      </c>
      <c r="D82" s="114">
        <v>1</v>
      </c>
      <c r="E82" s="250">
        <v>15</v>
      </c>
      <c r="F82" s="234" t="s">
        <v>135</v>
      </c>
      <c r="G82" s="138">
        <f>ROUND(Details!$Y$16,2)</f>
        <v>0</v>
      </c>
      <c r="H82" s="117">
        <f t="shared" si="3"/>
        <v>0</v>
      </c>
      <c r="I82" s="280"/>
    </row>
    <row r="83" spans="1:9" ht="12.75">
      <c r="A83" s="127" t="s">
        <v>404</v>
      </c>
      <c r="B83" s="310">
        <f t="shared" si="4"/>
      </c>
      <c r="C83" s="112" t="s">
        <v>363</v>
      </c>
      <c r="D83" s="112">
        <v>1</v>
      </c>
      <c r="E83" s="249">
        <v>16</v>
      </c>
      <c r="F83" s="233" t="s">
        <v>135</v>
      </c>
      <c r="G83" s="208">
        <f>ROUND(Details!$I$18,0)</f>
        <v>0</v>
      </c>
      <c r="H83" s="116">
        <f t="shared" si="3"/>
        <v>0</v>
      </c>
      <c r="I83" s="279"/>
    </row>
    <row r="84" spans="1:11" ht="12.75">
      <c r="A84" s="128"/>
      <c r="B84" s="311">
        <f t="shared" si="4"/>
      </c>
      <c r="C84" s="114" t="s">
        <v>363</v>
      </c>
      <c r="D84" s="114">
        <v>1</v>
      </c>
      <c r="E84" s="250">
        <v>16</v>
      </c>
      <c r="F84" s="234" t="s">
        <v>135</v>
      </c>
      <c r="G84" s="209">
        <f>ROUND(Details!$M$18,0)</f>
        <v>0</v>
      </c>
      <c r="H84" s="117">
        <f t="shared" si="3"/>
        <v>0</v>
      </c>
      <c r="I84" s="280"/>
      <c r="K84" s="35"/>
    </row>
    <row r="85" spans="1:9" ht="12.75">
      <c r="A85" s="128"/>
      <c r="B85" s="311">
        <f t="shared" si="4"/>
      </c>
      <c r="C85" s="114" t="s">
        <v>363</v>
      </c>
      <c r="D85" s="114">
        <v>1</v>
      </c>
      <c r="E85" s="250">
        <v>16</v>
      </c>
      <c r="F85" s="234" t="s">
        <v>135</v>
      </c>
      <c r="G85" s="209">
        <f>ROUND(Details!$Q$18,0)</f>
        <v>0</v>
      </c>
      <c r="H85" s="117">
        <f t="shared" si="3"/>
        <v>0</v>
      </c>
      <c r="I85" s="280"/>
    </row>
    <row r="86" spans="1:9" ht="12.75">
      <c r="A86" s="128"/>
      <c r="B86" s="311">
        <f t="shared" si="4"/>
      </c>
      <c r="C86" s="114" t="s">
        <v>363</v>
      </c>
      <c r="D86" s="114">
        <v>1</v>
      </c>
      <c r="E86" s="250">
        <v>16</v>
      </c>
      <c r="F86" s="234" t="s">
        <v>135</v>
      </c>
      <c r="G86" s="209">
        <f>ROUND(Details!$U$18,0)</f>
        <v>0</v>
      </c>
      <c r="H86" s="117">
        <f t="shared" si="3"/>
        <v>0</v>
      </c>
      <c r="I86" s="280"/>
    </row>
    <row r="87" spans="1:9" ht="13.5" thickBot="1">
      <c r="A87" s="128"/>
      <c r="B87" s="311">
        <f t="shared" si="4"/>
      </c>
      <c r="C87" s="114" t="s">
        <v>363</v>
      </c>
      <c r="D87" s="114">
        <v>1</v>
      </c>
      <c r="E87" s="250">
        <v>16</v>
      </c>
      <c r="F87" s="234" t="s">
        <v>135</v>
      </c>
      <c r="G87" s="209">
        <f>ROUND(Details!$Y$18,0)</f>
        <v>0</v>
      </c>
      <c r="H87" s="117">
        <f t="shared" si="3"/>
        <v>0</v>
      </c>
      <c r="I87" s="280"/>
    </row>
    <row r="88" spans="1:9" ht="12.75">
      <c r="A88" s="127" t="s">
        <v>405</v>
      </c>
      <c r="B88" s="310">
        <f t="shared" si="4"/>
      </c>
      <c r="C88" s="112" t="s">
        <v>363</v>
      </c>
      <c r="D88" s="112">
        <v>1</v>
      </c>
      <c r="E88" s="249">
        <v>17</v>
      </c>
      <c r="F88" s="233" t="s">
        <v>135</v>
      </c>
      <c r="G88" s="208">
        <f>ROUND(Details!$I$19,0)</f>
        <v>0</v>
      </c>
      <c r="H88" s="252">
        <f t="shared" si="3"/>
        <v>0</v>
      </c>
      <c r="I88" s="279"/>
    </row>
    <row r="89" spans="1:11" ht="12.75">
      <c r="A89" s="128"/>
      <c r="B89" s="311">
        <f t="shared" si="4"/>
      </c>
      <c r="C89" s="114" t="s">
        <v>363</v>
      </c>
      <c r="D89" s="114">
        <v>1</v>
      </c>
      <c r="E89" s="250">
        <v>17</v>
      </c>
      <c r="F89" s="234" t="s">
        <v>135</v>
      </c>
      <c r="G89" s="209">
        <f>ROUND(Details!$M$19,0)</f>
        <v>0</v>
      </c>
      <c r="H89" s="117">
        <f t="shared" si="3"/>
        <v>0</v>
      </c>
      <c r="I89" s="280"/>
      <c r="K89" s="35"/>
    </row>
    <row r="90" spans="1:9" ht="12.75">
      <c r="A90" s="128"/>
      <c r="B90" s="311">
        <f t="shared" si="4"/>
      </c>
      <c r="C90" s="114" t="s">
        <v>363</v>
      </c>
      <c r="D90" s="114">
        <v>1</v>
      </c>
      <c r="E90" s="250">
        <v>17</v>
      </c>
      <c r="F90" s="234" t="s">
        <v>135</v>
      </c>
      <c r="G90" s="209">
        <f>ROUND(Details!$Q$19,0)</f>
        <v>0</v>
      </c>
      <c r="H90" s="117">
        <f t="shared" si="3"/>
        <v>0</v>
      </c>
      <c r="I90" s="280"/>
    </row>
    <row r="91" spans="1:9" ht="12.75">
      <c r="A91" s="128"/>
      <c r="B91" s="311">
        <f t="shared" si="4"/>
      </c>
      <c r="C91" s="114" t="s">
        <v>363</v>
      </c>
      <c r="D91" s="114">
        <v>1</v>
      </c>
      <c r="E91" s="250">
        <v>17</v>
      </c>
      <c r="F91" s="234" t="s">
        <v>135</v>
      </c>
      <c r="G91" s="209">
        <f>ROUND(Details!$U$19,0)</f>
        <v>0</v>
      </c>
      <c r="H91" s="117">
        <f t="shared" si="3"/>
        <v>0</v>
      </c>
      <c r="I91" s="280"/>
    </row>
    <row r="92" spans="1:9" ht="13.5" thickBot="1">
      <c r="A92" s="128"/>
      <c r="B92" s="311">
        <f t="shared" si="4"/>
      </c>
      <c r="C92" s="114" t="s">
        <v>363</v>
      </c>
      <c r="D92" s="114">
        <v>1</v>
      </c>
      <c r="E92" s="250">
        <v>17</v>
      </c>
      <c r="F92" s="234" t="s">
        <v>135</v>
      </c>
      <c r="G92" s="209">
        <f>ROUND(Details!$Y$19,0)</f>
        <v>0</v>
      </c>
      <c r="H92" s="117">
        <f t="shared" si="3"/>
        <v>0</v>
      </c>
      <c r="I92" s="280"/>
    </row>
    <row r="93" spans="1:9" ht="12.75">
      <c r="A93" s="127" t="s">
        <v>406</v>
      </c>
      <c r="B93" s="310">
        <f t="shared" si="4"/>
      </c>
      <c r="C93" s="112" t="s">
        <v>363</v>
      </c>
      <c r="D93" s="112">
        <v>1</v>
      </c>
      <c r="E93" s="249">
        <v>18</v>
      </c>
      <c r="F93" s="233" t="s">
        <v>135</v>
      </c>
      <c r="G93" s="206">
        <f>ROUND(Details!$I$21,1)</f>
        <v>0</v>
      </c>
      <c r="H93" s="252">
        <f t="shared" si="3"/>
        <v>0</v>
      </c>
      <c r="I93" s="279"/>
    </row>
    <row r="94" spans="1:9" ht="12.75">
      <c r="A94" s="128"/>
      <c r="B94" s="311">
        <f t="shared" si="4"/>
      </c>
      <c r="C94" s="114" t="s">
        <v>363</v>
      </c>
      <c r="D94" s="114">
        <v>1</v>
      </c>
      <c r="E94" s="250">
        <v>18</v>
      </c>
      <c r="F94" s="234" t="s">
        <v>135</v>
      </c>
      <c r="G94" s="207">
        <f>ROUND(Details!$M$21,1)</f>
        <v>0</v>
      </c>
      <c r="H94" s="117">
        <f t="shared" si="3"/>
        <v>0</v>
      </c>
      <c r="I94" s="280"/>
    </row>
    <row r="95" spans="1:9" ht="12.75">
      <c r="A95" s="128"/>
      <c r="B95" s="311">
        <f t="shared" si="4"/>
      </c>
      <c r="C95" s="114" t="s">
        <v>363</v>
      </c>
      <c r="D95" s="114">
        <v>1</v>
      </c>
      <c r="E95" s="250">
        <v>18</v>
      </c>
      <c r="F95" s="234" t="s">
        <v>135</v>
      </c>
      <c r="G95" s="207">
        <f>ROUND(Details!$Q$21,1)</f>
        <v>0</v>
      </c>
      <c r="H95" s="117">
        <f t="shared" si="3"/>
        <v>0</v>
      </c>
      <c r="I95" s="280"/>
    </row>
    <row r="96" spans="1:9" ht="12.75">
      <c r="A96" s="128"/>
      <c r="B96" s="311">
        <f t="shared" si="4"/>
      </c>
      <c r="C96" s="114" t="s">
        <v>363</v>
      </c>
      <c r="D96" s="114">
        <v>1</v>
      </c>
      <c r="E96" s="250">
        <v>18</v>
      </c>
      <c r="F96" s="234" t="s">
        <v>135</v>
      </c>
      <c r="G96" s="207">
        <f>ROUND(Details!$U$21,1)</f>
        <v>0</v>
      </c>
      <c r="H96" s="117">
        <f t="shared" si="3"/>
        <v>0</v>
      </c>
      <c r="I96" s="280"/>
    </row>
    <row r="97" spans="1:9" ht="13.5" thickBot="1">
      <c r="A97" s="128"/>
      <c r="B97" s="311">
        <f t="shared" si="4"/>
      </c>
      <c r="C97" s="114" t="s">
        <v>363</v>
      </c>
      <c r="D97" s="114">
        <v>1</v>
      </c>
      <c r="E97" s="250">
        <v>18</v>
      </c>
      <c r="F97" s="234" t="s">
        <v>135</v>
      </c>
      <c r="G97" s="207">
        <f>ROUND(Details!$Y$21,1)</f>
        <v>0</v>
      </c>
      <c r="H97" s="117">
        <f t="shared" si="3"/>
        <v>0</v>
      </c>
      <c r="I97" s="280"/>
    </row>
    <row r="98" spans="1:9" ht="12.75">
      <c r="A98" s="127" t="s">
        <v>407</v>
      </c>
      <c r="B98" s="310">
        <f t="shared" si="4"/>
      </c>
      <c r="C98" s="112" t="s">
        <v>363</v>
      </c>
      <c r="D98" s="112">
        <v>1</v>
      </c>
      <c r="E98" s="249">
        <v>19</v>
      </c>
      <c r="F98" s="233" t="s">
        <v>135</v>
      </c>
      <c r="G98" s="208">
        <f>ROUND(Details!$I$22,0)</f>
        <v>0</v>
      </c>
      <c r="H98" s="116">
        <f t="shared" si="3"/>
        <v>0</v>
      </c>
      <c r="I98" s="279"/>
    </row>
    <row r="99" spans="1:11" ht="12.75">
      <c r="A99" s="128"/>
      <c r="B99" s="311">
        <f t="shared" si="4"/>
      </c>
      <c r="C99" s="114" t="s">
        <v>363</v>
      </c>
      <c r="D99" s="114">
        <v>1</v>
      </c>
      <c r="E99" s="250">
        <v>19</v>
      </c>
      <c r="F99" s="234" t="s">
        <v>135</v>
      </c>
      <c r="G99" s="209">
        <f>ROUND(Details!$M$22,0)</f>
        <v>0</v>
      </c>
      <c r="H99" s="117">
        <f t="shared" si="3"/>
        <v>0</v>
      </c>
      <c r="I99" s="280"/>
      <c r="K99" s="10"/>
    </row>
    <row r="100" spans="1:9" ht="12.75">
      <c r="A100" s="128"/>
      <c r="B100" s="311">
        <f t="shared" si="4"/>
      </c>
      <c r="C100" s="114" t="s">
        <v>363</v>
      </c>
      <c r="D100" s="114">
        <v>1</v>
      </c>
      <c r="E100" s="250">
        <v>19</v>
      </c>
      <c r="F100" s="234" t="s">
        <v>135</v>
      </c>
      <c r="G100" s="209">
        <f>ROUND(Details!$Q$22,0)</f>
        <v>0</v>
      </c>
      <c r="H100" s="117">
        <f t="shared" si="3"/>
        <v>0</v>
      </c>
      <c r="I100" s="280"/>
    </row>
    <row r="101" spans="1:9" ht="12.75">
      <c r="A101" s="128"/>
      <c r="B101" s="311">
        <f t="shared" si="4"/>
      </c>
      <c r="C101" s="114" t="s">
        <v>363</v>
      </c>
      <c r="D101" s="114">
        <v>1</v>
      </c>
      <c r="E101" s="250">
        <v>19</v>
      </c>
      <c r="F101" s="234" t="s">
        <v>135</v>
      </c>
      <c r="G101" s="209">
        <f>ROUND(Details!$U$22,0)</f>
        <v>0</v>
      </c>
      <c r="H101" s="117">
        <f t="shared" si="3"/>
        <v>0</v>
      </c>
      <c r="I101" s="280"/>
    </row>
    <row r="102" spans="1:9" ht="13.5" thickBot="1">
      <c r="A102" s="128"/>
      <c r="B102" s="311">
        <f t="shared" si="4"/>
      </c>
      <c r="C102" s="114" t="s">
        <v>363</v>
      </c>
      <c r="D102" s="114">
        <v>1</v>
      </c>
      <c r="E102" s="250">
        <v>19</v>
      </c>
      <c r="F102" s="234" t="s">
        <v>135</v>
      </c>
      <c r="G102" s="209">
        <f>ROUND(Details!$Y$22,0)</f>
        <v>0</v>
      </c>
      <c r="H102" s="117">
        <f t="shared" si="3"/>
        <v>0</v>
      </c>
      <c r="I102" s="280"/>
    </row>
    <row r="103" spans="1:9" ht="12.75">
      <c r="A103" s="127" t="s">
        <v>408</v>
      </c>
      <c r="B103" s="310">
        <f t="shared" si="4"/>
      </c>
      <c r="C103" s="112" t="s">
        <v>363</v>
      </c>
      <c r="D103" s="112">
        <v>1</v>
      </c>
      <c r="E103" s="249">
        <v>20</v>
      </c>
      <c r="F103" s="233" t="s">
        <v>135</v>
      </c>
      <c r="G103" s="137">
        <f>ROUND(Details!$I$23,2)</f>
        <v>0</v>
      </c>
      <c r="H103" s="252">
        <f t="shared" si="3"/>
        <v>0</v>
      </c>
      <c r="I103" s="279"/>
    </row>
    <row r="104" spans="1:9" ht="12.75">
      <c r="A104" s="128"/>
      <c r="B104" s="311">
        <f t="shared" si="4"/>
      </c>
      <c r="C104" s="114" t="s">
        <v>363</v>
      </c>
      <c r="D104" s="114">
        <v>1</v>
      </c>
      <c r="E104" s="250">
        <v>20</v>
      </c>
      <c r="F104" s="234" t="s">
        <v>135</v>
      </c>
      <c r="G104" s="138">
        <f>ROUND(Details!$M$23,2)</f>
        <v>0</v>
      </c>
      <c r="H104" s="117">
        <f t="shared" si="3"/>
        <v>0</v>
      </c>
      <c r="I104" s="280"/>
    </row>
    <row r="105" spans="1:9" ht="12.75">
      <c r="A105" s="128"/>
      <c r="B105" s="311">
        <f t="shared" si="4"/>
      </c>
      <c r="C105" s="114" t="s">
        <v>363</v>
      </c>
      <c r="D105" s="114">
        <v>1</v>
      </c>
      <c r="E105" s="250">
        <v>20</v>
      </c>
      <c r="F105" s="234" t="s">
        <v>135</v>
      </c>
      <c r="G105" s="138">
        <f>ROUND(Details!$Q$23,2)</f>
        <v>0</v>
      </c>
      <c r="H105" s="117">
        <f t="shared" si="3"/>
        <v>0</v>
      </c>
      <c r="I105" s="280"/>
    </row>
    <row r="106" spans="1:9" ht="12.75">
      <c r="A106" s="128"/>
      <c r="B106" s="311">
        <f t="shared" si="4"/>
      </c>
      <c r="C106" s="114" t="s">
        <v>363</v>
      </c>
      <c r="D106" s="114">
        <v>1</v>
      </c>
      <c r="E106" s="250">
        <v>20</v>
      </c>
      <c r="F106" s="234" t="s">
        <v>135</v>
      </c>
      <c r="G106" s="138">
        <f>ROUND(Details!$U$23,2)</f>
        <v>0</v>
      </c>
      <c r="H106" s="117">
        <f t="shared" si="3"/>
        <v>0</v>
      </c>
      <c r="I106" s="280"/>
    </row>
    <row r="107" spans="1:9" ht="13.5" thickBot="1">
      <c r="A107" s="128"/>
      <c r="B107" s="311">
        <f t="shared" si="4"/>
      </c>
      <c r="C107" s="114" t="s">
        <v>363</v>
      </c>
      <c r="D107" s="114">
        <v>1</v>
      </c>
      <c r="E107" s="250">
        <v>20</v>
      </c>
      <c r="F107" s="234" t="s">
        <v>135</v>
      </c>
      <c r="G107" s="138">
        <f>ROUND(Details!$Y$23,2)</f>
        <v>0</v>
      </c>
      <c r="H107" s="117">
        <f t="shared" si="3"/>
        <v>0</v>
      </c>
      <c r="I107" s="280"/>
    </row>
    <row r="108" spans="1:9" ht="12.75">
      <c r="A108" s="127" t="s">
        <v>409</v>
      </c>
      <c r="B108" s="310">
        <f t="shared" si="4"/>
      </c>
      <c r="C108" s="112" t="s">
        <v>363</v>
      </c>
      <c r="D108" s="112">
        <v>1</v>
      </c>
      <c r="E108" s="249">
        <v>21</v>
      </c>
      <c r="F108" s="233" t="s">
        <v>135</v>
      </c>
      <c r="G108" s="208">
        <f>ROUND(Details!$I$24,0)</f>
        <v>0</v>
      </c>
      <c r="H108" s="252">
        <f t="shared" si="3"/>
        <v>0</v>
      </c>
      <c r="I108" s="279"/>
    </row>
    <row r="109" spans="1:11" ht="12.75">
      <c r="A109" s="128"/>
      <c r="B109" s="311">
        <f aca="true" t="shared" si="5" ref="B109:B140">B104</f>
      </c>
      <c r="C109" s="114" t="s">
        <v>363</v>
      </c>
      <c r="D109" s="114">
        <v>1</v>
      </c>
      <c r="E109" s="250">
        <v>21</v>
      </c>
      <c r="F109" s="234" t="s">
        <v>135</v>
      </c>
      <c r="G109" s="209">
        <f>ROUND(Details!$M$24,0)</f>
        <v>0</v>
      </c>
      <c r="H109" s="117">
        <f t="shared" si="3"/>
        <v>0</v>
      </c>
      <c r="I109" s="280"/>
      <c r="K109" s="35"/>
    </row>
    <row r="110" spans="1:9" ht="12.75">
      <c r="A110" s="128"/>
      <c r="B110" s="311">
        <f t="shared" si="5"/>
      </c>
      <c r="C110" s="114" t="s">
        <v>363</v>
      </c>
      <c r="D110" s="114">
        <v>1</v>
      </c>
      <c r="E110" s="250">
        <v>21</v>
      </c>
      <c r="F110" s="234" t="s">
        <v>135</v>
      </c>
      <c r="G110" s="209">
        <f>ROUND(Details!$Q$24,0)</f>
        <v>0</v>
      </c>
      <c r="H110" s="117">
        <f t="shared" si="3"/>
        <v>0</v>
      </c>
      <c r="I110" s="280"/>
    </row>
    <row r="111" spans="1:9" ht="12.75">
      <c r="A111" s="128"/>
      <c r="B111" s="311">
        <f t="shared" si="5"/>
      </c>
      <c r="C111" s="114" t="s">
        <v>363</v>
      </c>
      <c r="D111" s="114">
        <v>1</v>
      </c>
      <c r="E111" s="250">
        <v>21</v>
      </c>
      <c r="F111" s="234" t="s">
        <v>135</v>
      </c>
      <c r="G111" s="209">
        <f>ROUND(Details!$U$24,0)</f>
        <v>0</v>
      </c>
      <c r="H111" s="117">
        <f t="shared" si="3"/>
        <v>0</v>
      </c>
      <c r="I111" s="280"/>
    </row>
    <row r="112" spans="1:9" ht="13.5" thickBot="1">
      <c r="A112" s="128"/>
      <c r="B112" s="311">
        <f t="shared" si="5"/>
      </c>
      <c r="C112" s="114" t="s">
        <v>363</v>
      </c>
      <c r="D112" s="114">
        <v>1</v>
      </c>
      <c r="E112" s="250">
        <v>21</v>
      </c>
      <c r="F112" s="234" t="s">
        <v>135</v>
      </c>
      <c r="G112" s="209">
        <f>ROUND(Details!$Y$24,0)</f>
        <v>0</v>
      </c>
      <c r="H112" s="117">
        <f t="shared" si="3"/>
        <v>0</v>
      </c>
      <c r="I112" s="280"/>
    </row>
    <row r="113" spans="1:9" ht="12.75">
      <c r="A113" s="127" t="s">
        <v>410</v>
      </c>
      <c r="B113" s="310">
        <f t="shared" si="5"/>
      </c>
      <c r="C113" s="112" t="s">
        <v>363</v>
      </c>
      <c r="D113" s="112">
        <v>1</v>
      </c>
      <c r="E113" s="249">
        <v>22</v>
      </c>
      <c r="F113" s="233" t="s">
        <v>135</v>
      </c>
      <c r="G113" s="137">
        <f>ROUND(Details!$I$25,2)</f>
        <v>0</v>
      </c>
      <c r="H113" s="116">
        <f t="shared" si="3"/>
        <v>0</v>
      </c>
      <c r="I113" s="279"/>
    </row>
    <row r="114" spans="1:9" ht="12.75">
      <c r="A114" s="128"/>
      <c r="B114" s="311">
        <f t="shared" si="5"/>
      </c>
      <c r="C114" s="114" t="s">
        <v>363</v>
      </c>
      <c r="D114" s="114">
        <v>1</v>
      </c>
      <c r="E114" s="250">
        <v>22</v>
      </c>
      <c r="F114" s="234" t="s">
        <v>135</v>
      </c>
      <c r="G114" s="138">
        <f>ROUND(Details!$M$25,2)</f>
        <v>0</v>
      </c>
      <c r="H114" s="117">
        <f t="shared" si="3"/>
        <v>0</v>
      </c>
      <c r="I114" s="280"/>
    </row>
    <row r="115" spans="1:9" ht="12.75">
      <c r="A115" s="128"/>
      <c r="B115" s="311">
        <f t="shared" si="5"/>
      </c>
      <c r="C115" s="114" t="s">
        <v>363</v>
      </c>
      <c r="D115" s="114">
        <v>1</v>
      </c>
      <c r="E115" s="250">
        <v>22</v>
      </c>
      <c r="F115" s="234" t="s">
        <v>135</v>
      </c>
      <c r="G115" s="138">
        <f>ROUND(Details!$Q$25,2)</f>
        <v>0</v>
      </c>
      <c r="H115" s="117">
        <f t="shared" si="3"/>
        <v>0</v>
      </c>
      <c r="I115" s="280"/>
    </row>
    <row r="116" spans="1:9" ht="12.75">
      <c r="A116" s="128"/>
      <c r="B116" s="311">
        <f t="shared" si="5"/>
      </c>
      <c r="C116" s="114" t="s">
        <v>363</v>
      </c>
      <c r="D116" s="114">
        <v>1</v>
      </c>
      <c r="E116" s="250">
        <v>22</v>
      </c>
      <c r="F116" s="234" t="s">
        <v>135</v>
      </c>
      <c r="G116" s="138">
        <f>ROUND(Details!$U$25,2)</f>
        <v>0</v>
      </c>
      <c r="H116" s="117">
        <f t="shared" si="3"/>
        <v>0</v>
      </c>
      <c r="I116" s="280"/>
    </row>
    <row r="117" spans="1:9" ht="13.5" thickBot="1">
      <c r="A117" s="128"/>
      <c r="B117" s="311">
        <f t="shared" si="5"/>
      </c>
      <c r="C117" s="114" t="s">
        <v>363</v>
      </c>
      <c r="D117" s="114">
        <v>1</v>
      </c>
      <c r="E117" s="250">
        <v>22</v>
      </c>
      <c r="F117" s="234" t="s">
        <v>135</v>
      </c>
      <c r="G117" s="138">
        <f>ROUND(Details!$Y$25,2)</f>
        <v>0</v>
      </c>
      <c r="H117" s="117">
        <f t="shared" si="3"/>
        <v>0</v>
      </c>
      <c r="I117" s="280"/>
    </row>
    <row r="118" spans="1:9" ht="12.75">
      <c r="A118" s="127" t="s">
        <v>411</v>
      </c>
      <c r="B118" s="310">
        <f t="shared" si="5"/>
      </c>
      <c r="C118" s="112" t="s">
        <v>363</v>
      </c>
      <c r="D118" s="112">
        <v>1</v>
      </c>
      <c r="E118" s="249">
        <v>23</v>
      </c>
      <c r="F118" s="233" t="s">
        <v>135</v>
      </c>
      <c r="G118" s="137">
        <f>ROUND(Details!$I$26,2)</f>
        <v>0</v>
      </c>
      <c r="H118" s="116">
        <f t="shared" si="3"/>
        <v>0</v>
      </c>
      <c r="I118" s="279"/>
    </row>
    <row r="119" spans="1:9" ht="12.75">
      <c r="A119" s="128"/>
      <c r="B119" s="311">
        <f t="shared" si="5"/>
      </c>
      <c r="C119" s="114" t="s">
        <v>363</v>
      </c>
      <c r="D119" s="114">
        <v>1</v>
      </c>
      <c r="E119" s="250">
        <v>23</v>
      </c>
      <c r="F119" s="234" t="s">
        <v>135</v>
      </c>
      <c r="G119" s="138">
        <f>ROUND(Details!$M$26,2)</f>
        <v>0</v>
      </c>
      <c r="H119" s="117">
        <f t="shared" si="3"/>
        <v>0</v>
      </c>
      <c r="I119" s="280"/>
    </row>
    <row r="120" spans="1:9" ht="12.75">
      <c r="A120" s="128"/>
      <c r="B120" s="311">
        <f t="shared" si="5"/>
      </c>
      <c r="C120" s="114" t="s">
        <v>363</v>
      </c>
      <c r="D120" s="114">
        <v>1</v>
      </c>
      <c r="E120" s="250">
        <v>23</v>
      </c>
      <c r="F120" s="234" t="s">
        <v>135</v>
      </c>
      <c r="G120" s="138">
        <f>ROUND(Details!$Q$26,2)</f>
        <v>0</v>
      </c>
      <c r="H120" s="117">
        <f t="shared" si="3"/>
        <v>0</v>
      </c>
      <c r="I120" s="280"/>
    </row>
    <row r="121" spans="1:9" ht="12.75">
      <c r="A121" s="128"/>
      <c r="B121" s="311">
        <f t="shared" si="5"/>
      </c>
      <c r="C121" s="114" t="s">
        <v>363</v>
      </c>
      <c r="D121" s="114">
        <v>1</v>
      </c>
      <c r="E121" s="250">
        <v>23</v>
      </c>
      <c r="F121" s="234" t="s">
        <v>135</v>
      </c>
      <c r="G121" s="138">
        <f>ROUND(Details!$U$26,2)</f>
        <v>0</v>
      </c>
      <c r="H121" s="117">
        <f t="shared" si="3"/>
        <v>0</v>
      </c>
      <c r="I121" s="280"/>
    </row>
    <row r="122" spans="1:9" ht="13.5" thickBot="1">
      <c r="A122" s="128"/>
      <c r="B122" s="311">
        <f t="shared" si="5"/>
      </c>
      <c r="C122" s="114" t="s">
        <v>363</v>
      </c>
      <c r="D122" s="114">
        <v>1</v>
      </c>
      <c r="E122" s="250">
        <v>23</v>
      </c>
      <c r="F122" s="234" t="s">
        <v>135</v>
      </c>
      <c r="G122" s="138">
        <f>ROUND(Details!$Y$26,2)</f>
        <v>0</v>
      </c>
      <c r="H122" s="117">
        <f t="shared" si="3"/>
        <v>0</v>
      </c>
      <c r="I122" s="280"/>
    </row>
    <row r="123" spans="1:9" ht="12.75">
      <c r="A123" s="127" t="s">
        <v>412</v>
      </c>
      <c r="B123" s="310">
        <f t="shared" si="5"/>
      </c>
      <c r="C123" s="112" t="s">
        <v>363</v>
      </c>
      <c r="D123" s="112">
        <v>1</v>
      </c>
      <c r="E123" s="249">
        <v>24</v>
      </c>
      <c r="F123" s="233" t="s">
        <v>135</v>
      </c>
      <c r="G123" s="137">
        <f>ROUND(Details!$I$27,2)</f>
        <v>0</v>
      </c>
      <c r="H123" s="252">
        <f t="shared" si="3"/>
        <v>0</v>
      </c>
      <c r="I123" s="279"/>
    </row>
    <row r="124" spans="1:9" ht="12.75">
      <c r="A124" s="128"/>
      <c r="B124" s="311">
        <f t="shared" si="5"/>
      </c>
      <c r="C124" s="114" t="s">
        <v>363</v>
      </c>
      <c r="D124" s="114">
        <v>1</v>
      </c>
      <c r="E124" s="250">
        <v>24</v>
      </c>
      <c r="F124" s="234" t="s">
        <v>135</v>
      </c>
      <c r="G124" s="138">
        <f>ROUND(Details!$M$27,2)</f>
        <v>0</v>
      </c>
      <c r="H124" s="117">
        <f t="shared" si="3"/>
        <v>0</v>
      </c>
      <c r="I124" s="280"/>
    </row>
    <row r="125" spans="1:9" ht="12.75">
      <c r="A125" s="128"/>
      <c r="B125" s="311">
        <f t="shared" si="5"/>
      </c>
      <c r="C125" s="114" t="s">
        <v>363</v>
      </c>
      <c r="D125" s="114">
        <v>1</v>
      </c>
      <c r="E125" s="250">
        <v>24</v>
      </c>
      <c r="F125" s="234" t="s">
        <v>135</v>
      </c>
      <c r="G125" s="138">
        <f>ROUND(Details!$Q$27,2)</f>
        <v>0</v>
      </c>
      <c r="H125" s="117">
        <f t="shared" si="3"/>
        <v>0</v>
      </c>
      <c r="I125" s="280"/>
    </row>
    <row r="126" spans="1:9" ht="12.75">
      <c r="A126" s="128"/>
      <c r="B126" s="311">
        <f t="shared" si="5"/>
      </c>
      <c r="C126" s="114" t="s">
        <v>363</v>
      </c>
      <c r="D126" s="114">
        <v>1</v>
      </c>
      <c r="E126" s="250">
        <v>24</v>
      </c>
      <c r="F126" s="234" t="s">
        <v>135</v>
      </c>
      <c r="G126" s="138">
        <f>ROUND(Details!$U$27,2)</f>
        <v>0</v>
      </c>
      <c r="H126" s="117">
        <f t="shared" si="3"/>
        <v>0</v>
      </c>
      <c r="I126" s="280"/>
    </row>
    <row r="127" spans="1:9" ht="13.5" thickBot="1">
      <c r="A127" s="128"/>
      <c r="B127" s="311">
        <f t="shared" si="5"/>
      </c>
      <c r="C127" s="114" t="s">
        <v>363</v>
      </c>
      <c r="D127" s="114">
        <v>1</v>
      </c>
      <c r="E127" s="250">
        <v>24</v>
      </c>
      <c r="F127" s="234" t="s">
        <v>135</v>
      </c>
      <c r="G127" s="138">
        <f>ROUND(Details!$Y$27,2)</f>
        <v>0</v>
      </c>
      <c r="H127" s="117">
        <f t="shared" si="3"/>
        <v>0</v>
      </c>
      <c r="I127" s="280"/>
    </row>
    <row r="128" spans="1:9" ht="12.75">
      <c r="A128" s="127" t="s">
        <v>413</v>
      </c>
      <c r="B128" s="310">
        <f t="shared" si="5"/>
      </c>
      <c r="C128" s="112" t="s">
        <v>363</v>
      </c>
      <c r="D128" s="112">
        <v>1</v>
      </c>
      <c r="E128" s="249">
        <v>25</v>
      </c>
      <c r="F128" s="233" t="s">
        <v>135</v>
      </c>
      <c r="G128" s="137">
        <f>ROUND(Details!$I$28,2)</f>
        <v>0</v>
      </c>
      <c r="H128" s="252">
        <f t="shared" si="3"/>
        <v>0</v>
      </c>
      <c r="I128" s="279"/>
    </row>
    <row r="129" spans="1:9" ht="12.75">
      <c r="A129" s="128"/>
      <c r="B129" s="311">
        <f t="shared" si="5"/>
      </c>
      <c r="C129" s="114" t="s">
        <v>363</v>
      </c>
      <c r="D129" s="114">
        <v>1</v>
      </c>
      <c r="E129" s="250">
        <v>25</v>
      </c>
      <c r="F129" s="234" t="s">
        <v>135</v>
      </c>
      <c r="G129" s="138">
        <f>ROUND(Details!$M$28,2)</f>
        <v>0</v>
      </c>
      <c r="H129" s="117">
        <f t="shared" si="3"/>
        <v>0</v>
      </c>
      <c r="I129" s="280"/>
    </row>
    <row r="130" spans="1:9" ht="12.75">
      <c r="A130" s="128"/>
      <c r="B130" s="311">
        <f t="shared" si="5"/>
      </c>
      <c r="C130" s="114" t="s">
        <v>363</v>
      </c>
      <c r="D130" s="114">
        <v>1</v>
      </c>
      <c r="E130" s="250">
        <v>25</v>
      </c>
      <c r="F130" s="234" t="s">
        <v>135</v>
      </c>
      <c r="G130" s="138">
        <f>ROUND(Details!$Q$28,2)</f>
        <v>0</v>
      </c>
      <c r="H130" s="117">
        <f t="shared" si="3"/>
        <v>0</v>
      </c>
      <c r="I130" s="280"/>
    </row>
    <row r="131" spans="1:9" ht="12.75">
      <c r="A131" s="128"/>
      <c r="B131" s="311">
        <f t="shared" si="5"/>
      </c>
      <c r="C131" s="114" t="s">
        <v>363</v>
      </c>
      <c r="D131" s="114">
        <v>1</v>
      </c>
      <c r="E131" s="250">
        <v>25</v>
      </c>
      <c r="F131" s="234" t="s">
        <v>135</v>
      </c>
      <c r="G131" s="138">
        <f>ROUND(Details!$U$28,2)</f>
        <v>0</v>
      </c>
      <c r="H131" s="117">
        <f t="shared" si="3"/>
        <v>0</v>
      </c>
      <c r="I131" s="280"/>
    </row>
    <row r="132" spans="1:9" ht="13.5" thickBot="1">
      <c r="A132" s="128"/>
      <c r="B132" s="311">
        <f t="shared" si="5"/>
      </c>
      <c r="C132" s="114" t="s">
        <v>363</v>
      </c>
      <c r="D132" s="114">
        <v>1</v>
      </c>
      <c r="E132" s="250">
        <v>25</v>
      </c>
      <c r="F132" s="234" t="s">
        <v>135</v>
      </c>
      <c r="G132" s="138">
        <f>ROUND(Details!$Y$28,2)</f>
        <v>0</v>
      </c>
      <c r="H132" s="117">
        <f t="shared" si="3"/>
        <v>0</v>
      </c>
      <c r="I132" s="280"/>
    </row>
    <row r="133" spans="1:10" ht="12.75">
      <c r="A133" s="127" t="s">
        <v>414</v>
      </c>
      <c r="B133" s="310">
        <f t="shared" si="5"/>
      </c>
      <c r="C133" s="112" t="s">
        <v>363</v>
      </c>
      <c r="D133" s="112">
        <v>1</v>
      </c>
      <c r="E133" s="249">
        <v>26</v>
      </c>
      <c r="F133" s="233" t="s">
        <v>135</v>
      </c>
      <c r="G133" s="137">
        <f>ROUND(Details!$I$29,2)</f>
        <v>0</v>
      </c>
      <c r="H133" s="252">
        <f t="shared" si="3"/>
        <v>0</v>
      </c>
      <c r="I133" s="279"/>
      <c r="J133" s="35"/>
    </row>
    <row r="134" spans="1:9" ht="12.75">
      <c r="A134" s="128"/>
      <c r="B134" s="311">
        <f t="shared" si="5"/>
      </c>
      <c r="C134" s="114" t="s">
        <v>363</v>
      </c>
      <c r="D134" s="114">
        <v>1</v>
      </c>
      <c r="E134" s="250">
        <v>26</v>
      </c>
      <c r="F134" s="234" t="s">
        <v>135</v>
      </c>
      <c r="G134" s="138">
        <f>ROUND(Details!$M$29,2)</f>
        <v>0</v>
      </c>
      <c r="H134" s="117">
        <f t="shared" si="3"/>
        <v>0</v>
      </c>
      <c r="I134" s="280"/>
    </row>
    <row r="135" spans="1:9" ht="12.75">
      <c r="A135" s="128"/>
      <c r="B135" s="311">
        <f t="shared" si="5"/>
      </c>
      <c r="C135" s="114" t="s">
        <v>363</v>
      </c>
      <c r="D135" s="114">
        <v>1</v>
      </c>
      <c r="E135" s="250">
        <v>26</v>
      </c>
      <c r="F135" s="234" t="s">
        <v>135</v>
      </c>
      <c r="G135" s="138">
        <f>ROUND(Details!$Q$29,2)</f>
        <v>0</v>
      </c>
      <c r="H135" s="117">
        <f t="shared" si="3"/>
        <v>0</v>
      </c>
      <c r="I135" s="280"/>
    </row>
    <row r="136" spans="1:9" ht="12.75">
      <c r="A136" s="128"/>
      <c r="B136" s="311">
        <f t="shared" si="5"/>
      </c>
      <c r="C136" s="114" t="s">
        <v>363</v>
      </c>
      <c r="D136" s="114">
        <v>1</v>
      </c>
      <c r="E136" s="250">
        <v>26</v>
      </c>
      <c r="F136" s="234" t="s">
        <v>135</v>
      </c>
      <c r="G136" s="138">
        <f>ROUND(Details!$U$29,2)</f>
        <v>0</v>
      </c>
      <c r="H136" s="117">
        <f t="shared" si="3"/>
        <v>0</v>
      </c>
      <c r="I136" s="280"/>
    </row>
    <row r="137" spans="1:9" ht="13.5" thickBot="1">
      <c r="A137" s="128"/>
      <c r="B137" s="311">
        <f t="shared" si="5"/>
      </c>
      <c r="C137" s="114" t="s">
        <v>363</v>
      </c>
      <c r="D137" s="114">
        <v>1</v>
      </c>
      <c r="E137" s="250">
        <v>26</v>
      </c>
      <c r="F137" s="234" t="s">
        <v>135</v>
      </c>
      <c r="G137" s="138">
        <f>ROUND(Details!$Y$29,2)</f>
        <v>0</v>
      </c>
      <c r="H137" s="117">
        <f t="shared" si="3"/>
        <v>0</v>
      </c>
      <c r="I137" s="280"/>
    </row>
    <row r="138" spans="1:9" ht="12.75">
      <c r="A138" s="127" t="s">
        <v>415</v>
      </c>
      <c r="B138" s="310">
        <f t="shared" si="5"/>
      </c>
      <c r="C138" s="112" t="s">
        <v>363</v>
      </c>
      <c r="D138" s="112">
        <v>1</v>
      </c>
      <c r="E138" s="249">
        <v>27</v>
      </c>
      <c r="F138" s="233" t="s">
        <v>135</v>
      </c>
      <c r="G138" s="137">
        <f>ROUND(Details!$I$30,2)</f>
        <v>0</v>
      </c>
      <c r="H138" s="116">
        <f aca="true" t="shared" si="6" ref="H138:H182">H137</f>
        <v>0</v>
      </c>
      <c r="I138" s="279"/>
    </row>
    <row r="139" spans="1:9" ht="12.75">
      <c r="A139" s="128"/>
      <c r="B139" s="311">
        <f t="shared" si="5"/>
      </c>
      <c r="C139" s="114" t="s">
        <v>363</v>
      </c>
      <c r="D139" s="114">
        <v>1</v>
      </c>
      <c r="E139" s="250">
        <v>27</v>
      </c>
      <c r="F139" s="234" t="s">
        <v>135</v>
      </c>
      <c r="G139" s="138">
        <f>ROUND(Details!$M$30,2)</f>
        <v>0</v>
      </c>
      <c r="H139" s="117">
        <f t="shared" si="6"/>
        <v>0</v>
      </c>
      <c r="I139" s="280"/>
    </row>
    <row r="140" spans="1:9" ht="12.75">
      <c r="A140" s="128"/>
      <c r="B140" s="311">
        <f t="shared" si="5"/>
      </c>
      <c r="C140" s="114" t="s">
        <v>363</v>
      </c>
      <c r="D140" s="114">
        <v>1</v>
      </c>
      <c r="E140" s="250">
        <v>27</v>
      </c>
      <c r="F140" s="234" t="s">
        <v>135</v>
      </c>
      <c r="G140" s="138">
        <f>ROUND(Details!$Q$30,2)</f>
        <v>0</v>
      </c>
      <c r="H140" s="117">
        <f t="shared" si="6"/>
        <v>0</v>
      </c>
      <c r="I140" s="280"/>
    </row>
    <row r="141" spans="1:9" ht="12.75">
      <c r="A141" s="128"/>
      <c r="B141" s="311">
        <f aca="true" t="shared" si="7" ref="B141:B172">B136</f>
      </c>
      <c r="C141" s="114" t="s">
        <v>363</v>
      </c>
      <c r="D141" s="114">
        <v>1</v>
      </c>
      <c r="E141" s="250">
        <v>27</v>
      </c>
      <c r="F141" s="234" t="s">
        <v>135</v>
      </c>
      <c r="G141" s="138">
        <f>ROUND(Details!$U$30,2)</f>
        <v>0</v>
      </c>
      <c r="H141" s="117">
        <f t="shared" si="6"/>
        <v>0</v>
      </c>
      <c r="I141" s="280"/>
    </row>
    <row r="142" spans="1:9" ht="13.5" thickBot="1">
      <c r="A142" s="128"/>
      <c r="B142" s="311">
        <f t="shared" si="7"/>
      </c>
      <c r="C142" s="114" t="s">
        <v>363</v>
      </c>
      <c r="D142" s="114">
        <v>1</v>
      </c>
      <c r="E142" s="250">
        <v>27</v>
      </c>
      <c r="F142" s="234" t="s">
        <v>135</v>
      </c>
      <c r="G142" s="138">
        <f>ROUND(Details!$Y$30,2)</f>
        <v>0</v>
      </c>
      <c r="H142" s="117">
        <f t="shared" si="6"/>
        <v>0</v>
      </c>
      <c r="I142" s="280"/>
    </row>
    <row r="143" spans="1:9" ht="12.75">
      <c r="A143" s="127" t="s">
        <v>416</v>
      </c>
      <c r="B143" s="310">
        <f t="shared" si="7"/>
      </c>
      <c r="C143" s="112" t="s">
        <v>363</v>
      </c>
      <c r="D143" s="112">
        <v>1</v>
      </c>
      <c r="E143" s="249">
        <v>28</v>
      </c>
      <c r="F143" s="233" t="s">
        <v>135</v>
      </c>
      <c r="G143" s="137">
        <f>ROUND(Details!$I$31,2)</f>
        <v>95</v>
      </c>
      <c r="H143" s="252">
        <f t="shared" si="6"/>
        <v>0</v>
      </c>
      <c r="I143" s="279"/>
    </row>
    <row r="144" spans="1:9" ht="12.75">
      <c r="A144" s="128"/>
      <c r="B144" s="311">
        <f t="shared" si="7"/>
      </c>
      <c r="C144" s="114" t="s">
        <v>363</v>
      </c>
      <c r="D144" s="114">
        <v>1</v>
      </c>
      <c r="E144" s="250">
        <v>28</v>
      </c>
      <c r="F144" s="234" t="s">
        <v>135</v>
      </c>
      <c r="G144" s="138">
        <f>ROUND(Details!$M$31,2)</f>
        <v>95</v>
      </c>
      <c r="H144" s="117">
        <f t="shared" si="6"/>
        <v>0</v>
      </c>
      <c r="I144" s="280"/>
    </row>
    <row r="145" spans="1:9" ht="12.75">
      <c r="A145" s="128"/>
      <c r="B145" s="311">
        <f t="shared" si="7"/>
      </c>
      <c r="C145" s="114" t="s">
        <v>363</v>
      </c>
      <c r="D145" s="114">
        <v>1</v>
      </c>
      <c r="E145" s="250">
        <v>28</v>
      </c>
      <c r="F145" s="234" t="s">
        <v>135</v>
      </c>
      <c r="G145" s="138">
        <f>ROUND(Details!$Q$31,2)</f>
        <v>95</v>
      </c>
      <c r="H145" s="117">
        <f t="shared" si="6"/>
        <v>0</v>
      </c>
      <c r="I145" s="280"/>
    </row>
    <row r="146" spans="1:9" ht="12.75">
      <c r="A146" s="128"/>
      <c r="B146" s="311">
        <f t="shared" si="7"/>
      </c>
      <c r="C146" s="114" t="s">
        <v>363</v>
      </c>
      <c r="D146" s="114">
        <v>1</v>
      </c>
      <c r="E146" s="250">
        <v>28</v>
      </c>
      <c r="F146" s="234" t="s">
        <v>135</v>
      </c>
      <c r="G146" s="138">
        <f>ROUND(Details!$U$31,2)</f>
        <v>95</v>
      </c>
      <c r="H146" s="117">
        <f t="shared" si="6"/>
        <v>0</v>
      </c>
      <c r="I146" s="280"/>
    </row>
    <row r="147" spans="1:9" ht="13.5" thickBot="1">
      <c r="A147" s="128"/>
      <c r="B147" s="311">
        <f t="shared" si="7"/>
      </c>
      <c r="C147" s="114" t="s">
        <v>363</v>
      </c>
      <c r="D147" s="114">
        <v>1</v>
      </c>
      <c r="E147" s="250">
        <v>28</v>
      </c>
      <c r="F147" s="234" t="s">
        <v>135</v>
      </c>
      <c r="G147" s="138">
        <f>ROUND(Details!$Y$31,2)</f>
        <v>95</v>
      </c>
      <c r="H147" s="117">
        <f t="shared" si="6"/>
        <v>0</v>
      </c>
      <c r="I147" s="280"/>
    </row>
    <row r="148" spans="1:9" ht="12.75">
      <c r="A148" s="127" t="s">
        <v>417</v>
      </c>
      <c r="B148" s="310">
        <f t="shared" si="7"/>
      </c>
      <c r="C148" s="112" t="s">
        <v>363</v>
      </c>
      <c r="D148" s="112">
        <v>1</v>
      </c>
      <c r="E148" s="249">
        <v>29</v>
      </c>
      <c r="F148" s="233" t="s">
        <v>135</v>
      </c>
      <c r="G148" s="137">
        <f>ROUND(Details!$I$32,2)</f>
        <v>0</v>
      </c>
      <c r="H148" s="252">
        <f t="shared" si="6"/>
        <v>0</v>
      </c>
      <c r="I148" s="279"/>
    </row>
    <row r="149" spans="1:9" ht="12.75">
      <c r="A149" s="128"/>
      <c r="B149" s="311">
        <f t="shared" si="7"/>
      </c>
      <c r="C149" s="114" t="s">
        <v>363</v>
      </c>
      <c r="D149" s="114">
        <v>1</v>
      </c>
      <c r="E149" s="250">
        <v>29</v>
      </c>
      <c r="F149" s="234" t="s">
        <v>135</v>
      </c>
      <c r="G149" s="138">
        <f>ROUND(Details!$M$32,2)</f>
        <v>0</v>
      </c>
      <c r="H149" s="117">
        <f t="shared" si="6"/>
        <v>0</v>
      </c>
      <c r="I149" s="280"/>
    </row>
    <row r="150" spans="1:9" ht="12.75">
      <c r="A150" s="128"/>
      <c r="B150" s="311">
        <f t="shared" si="7"/>
      </c>
      <c r="C150" s="114" t="s">
        <v>363</v>
      </c>
      <c r="D150" s="114">
        <v>1</v>
      </c>
      <c r="E150" s="250">
        <v>29</v>
      </c>
      <c r="F150" s="234" t="s">
        <v>135</v>
      </c>
      <c r="G150" s="138">
        <f>ROUND(Details!$Q$32,2)</f>
        <v>0</v>
      </c>
      <c r="H150" s="117">
        <f t="shared" si="6"/>
        <v>0</v>
      </c>
      <c r="I150" s="280"/>
    </row>
    <row r="151" spans="1:9" ht="12.75">
      <c r="A151" s="128"/>
      <c r="B151" s="311">
        <f t="shared" si="7"/>
      </c>
      <c r="C151" s="114" t="s">
        <v>363</v>
      </c>
      <c r="D151" s="114">
        <v>1</v>
      </c>
      <c r="E151" s="250">
        <v>29</v>
      </c>
      <c r="F151" s="234" t="s">
        <v>135</v>
      </c>
      <c r="G151" s="138">
        <f>ROUND(Details!$U$32,2)</f>
        <v>0</v>
      </c>
      <c r="H151" s="117">
        <f t="shared" si="6"/>
        <v>0</v>
      </c>
      <c r="I151" s="280"/>
    </row>
    <row r="152" spans="1:9" ht="13.5" thickBot="1">
      <c r="A152" s="128"/>
      <c r="B152" s="311">
        <f t="shared" si="7"/>
      </c>
      <c r="C152" s="114" t="s">
        <v>363</v>
      </c>
      <c r="D152" s="114">
        <v>1</v>
      </c>
      <c r="E152" s="250">
        <v>29</v>
      </c>
      <c r="F152" s="234" t="s">
        <v>135</v>
      </c>
      <c r="G152" s="138">
        <f>ROUND(Details!$Y$32,2)</f>
        <v>0</v>
      </c>
      <c r="H152" s="117">
        <f t="shared" si="6"/>
        <v>0</v>
      </c>
      <c r="I152" s="280"/>
    </row>
    <row r="153" spans="1:9" ht="12.75">
      <c r="A153" s="127" t="s">
        <v>418</v>
      </c>
      <c r="B153" s="310">
        <f t="shared" si="7"/>
      </c>
      <c r="C153" s="112" t="s">
        <v>363</v>
      </c>
      <c r="D153" s="112">
        <v>1</v>
      </c>
      <c r="E153" s="249">
        <v>30</v>
      </c>
      <c r="F153" s="116" t="str">
        <f>Details!$I$33</f>
        <v> </v>
      </c>
      <c r="G153" s="233">
        <v>0</v>
      </c>
      <c r="H153" s="116">
        <f t="shared" si="6"/>
        <v>0</v>
      </c>
      <c r="I153" s="279"/>
    </row>
    <row r="154" spans="1:9" ht="12.75">
      <c r="A154" s="128"/>
      <c r="B154" s="311">
        <f t="shared" si="7"/>
      </c>
      <c r="C154" s="114" t="s">
        <v>363</v>
      </c>
      <c r="D154" s="114">
        <v>1</v>
      </c>
      <c r="E154" s="250">
        <v>30</v>
      </c>
      <c r="F154" s="117" t="str">
        <f>Details!$M$33</f>
        <v> </v>
      </c>
      <c r="G154" s="234">
        <v>0</v>
      </c>
      <c r="H154" s="117">
        <f t="shared" si="6"/>
        <v>0</v>
      </c>
      <c r="I154" s="280"/>
    </row>
    <row r="155" spans="1:9" ht="12.75">
      <c r="A155" s="128"/>
      <c r="B155" s="311">
        <f t="shared" si="7"/>
      </c>
      <c r="C155" s="114" t="s">
        <v>363</v>
      </c>
      <c r="D155" s="114">
        <v>1</v>
      </c>
      <c r="E155" s="250">
        <v>30</v>
      </c>
      <c r="F155" s="117" t="str">
        <f>Details!$Q$33</f>
        <v> </v>
      </c>
      <c r="G155" s="234">
        <v>0</v>
      </c>
      <c r="H155" s="117">
        <f t="shared" si="6"/>
        <v>0</v>
      </c>
      <c r="I155" s="280"/>
    </row>
    <row r="156" spans="1:9" ht="12.75">
      <c r="A156" s="128"/>
      <c r="B156" s="311">
        <f t="shared" si="7"/>
      </c>
      <c r="C156" s="114" t="s">
        <v>363</v>
      </c>
      <c r="D156" s="114">
        <v>1</v>
      </c>
      <c r="E156" s="250">
        <v>30</v>
      </c>
      <c r="F156" s="117" t="str">
        <f>Details!$U$33</f>
        <v> </v>
      </c>
      <c r="G156" s="234">
        <v>0</v>
      </c>
      <c r="H156" s="117">
        <f t="shared" si="6"/>
        <v>0</v>
      </c>
      <c r="I156" s="280"/>
    </row>
    <row r="157" spans="1:9" ht="13.5" thickBot="1">
      <c r="A157" s="128"/>
      <c r="B157" s="311">
        <f t="shared" si="7"/>
      </c>
      <c r="C157" s="114" t="s">
        <v>363</v>
      </c>
      <c r="D157" s="114">
        <v>1</v>
      </c>
      <c r="E157" s="250">
        <v>30</v>
      </c>
      <c r="F157" s="117" t="str">
        <f>Details!$Y$33</f>
        <v> </v>
      </c>
      <c r="G157" s="234">
        <v>0</v>
      </c>
      <c r="H157" s="117">
        <f t="shared" si="6"/>
        <v>0</v>
      </c>
      <c r="I157" s="280"/>
    </row>
    <row r="158" spans="1:9" ht="12.75">
      <c r="A158" s="127" t="s">
        <v>419</v>
      </c>
      <c r="B158" s="310">
        <f t="shared" si="7"/>
      </c>
      <c r="C158" s="112" t="s">
        <v>363</v>
      </c>
      <c r="D158" s="112">
        <v>1</v>
      </c>
      <c r="E158" s="249">
        <v>31</v>
      </c>
      <c r="F158" s="116" t="str">
        <f>Details!$I$34</f>
        <v>N/A</v>
      </c>
      <c r="G158" s="233">
        <v>0</v>
      </c>
      <c r="H158" s="252">
        <f t="shared" si="6"/>
        <v>0</v>
      </c>
      <c r="I158" s="279"/>
    </row>
    <row r="159" spans="1:9" ht="12.75">
      <c r="A159" s="128"/>
      <c r="B159" s="311">
        <f t="shared" si="7"/>
      </c>
      <c r="C159" s="114" t="s">
        <v>363</v>
      </c>
      <c r="D159" s="114">
        <v>1</v>
      </c>
      <c r="E159" s="250">
        <v>31</v>
      </c>
      <c r="F159" s="117" t="str">
        <f>Details!$M$34</f>
        <v>N/A</v>
      </c>
      <c r="G159" s="234">
        <v>0</v>
      </c>
      <c r="H159" s="117">
        <f t="shared" si="6"/>
        <v>0</v>
      </c>
      <c r="I159" s="280"/>
    </row>
    <row r="160" spans="1:9" ht="12.75">
      <c r="A160" s="128"/>
      <c r="B160" s="311">
        <f t="shared" si="7"/>
      </c>
      <c r="C160" s="114" t="s">
        <v>363</v>
      </c>
      <c r="D160" s="114">
        <v>1</v>
      </c>
      <c r="E160" s="250">
        <v>31</v>
      </c>
      <c r="F160" s="117" t="str">
        <f>Details!$Q$34</f>
        <v>N/A</v>
      </c>
      <c r="G160" s="234">
        <v>0</v>
      </c>
      <c r="H160" s="117">
        <f t="shared" si="6"/>
        <v>0</v>
      </c>
      <c r="I160" s="280"/>
    </row>
    <row r="161" spans="1:9" ht="12.75">
      <c r="A161" s="128"/>
      <c r="B161" s="311">
        <f t="shared" si="7"/>
      </c>
      <c r="C161" s="114" t="s">
        <v>363</v>
      </c>
      <c r="D161" s="114">
        <v>1</v>
      </c>
      <c r="E161" s="250">
        <v>31</v>
      </c>
      <c r="F161" s="117" t="str">
        <f>Details!$U$34</f>
        <v>N/A</v>
      </c>
      <c r="G161" s="234">
        <v>0</v>
      </c>
      <c r="H161" s="117">
        <f t="shared" si="6"/>
        <v>0</v>
      </c>
      <c r="I161" s="280"/>
    </row>
    <row r="162" spans="1:9" ht="13.5" thickBot="1">
      <c r="A162" s="128"/>
      <c r="B162" s="311">
        <f t="shared" si="7"/>
      </c>
      <c r="C162" s="114" t="s">
        <v>363</v>
      </c>
      <c r="D162" s="114">
        <v>1</v>
      </c>
      <c r="E162" s="250">
        <v>31</v>
      </c>
      <c r="F162" s="117" t="str">
        <f>Details!$Y$34</f>
        <v>N/A</v>
      </c>
      <c r="G162" s="234">
        <v>0</v>
      </c>
      <c r="H162" s="117">
        <f t="shared" si="6"/>
        <v>0</v>
      </c>
      <c r="I162" s="280"/>
    </row>
    <row r="163" spans="1:9" ht="12.75">
      <c r="A163" s="127" t="s">
        <v>420</v>
      </c>
      <c r="B163" s="310">
        <f t="shared" si="7"/>
      </c>
      <c r="C163" s="112" t="s">
        <v>363</v>
      </c>
      <c r="D163" s="112">
        <v>1</v>
      </c>
      <c r="E163" s="249">
        <v>32</v>
      </c>
      <c r="F163" s="233" t="s">
        <v>135</v>
      </c>
      <c r="G163" s="233">
        <v>0</v>
      </c>
      <c r="H163" s="252">
        <f t="shared" si="6"/>
        <v>0</v>
      </c>
      <c r="I163" s="279"/>
    </row>
    <row r="164" spans="1:9" ht="12.75">
      <c r="A164" s="128"/>
      <c r="B164" s="311">
        <f t="shared" si="7"/>
      </c>
      <c r="C164" s="114" t="s">
        <v>363</v>
      </c>
      <c r="D164" s="114">
        <v>1</v>
      </c>
      <c r="E164" s="250">
        <v>32</v>
      </c>
      <c r="F164" s="234" t="s">
        <v>135</v>
      </c>
      <c r="G164" s="234">
        <v>0</v>
      </c>
      <c r="H164" s="117">
        <f t="shared" si="6"/>
        <v>0</v>
      </c>
      <c r="I164" s="280"/>
    </row>
    <row r="165" spans="1:9" ht="12.75">
      <c r="A165" s="128"/>
      <c r="B165" s="311">
        <f t="shared" si="7"/>
      </c>
      <c r="C165" s="114" t="s">
        <v>363</v>
      </c>
      <c r="D165" s="114">
        <v>1</v>
      </c>
      <c r="E165" s="250">
        <v>32</v>
      </c>
      <c r="F165" s="234" t="s">
        <v>135</v>
      </c>
      <c r="G165" s="234">
        <v>0</v>
      </c>
      <c r="H165" s="117">
        <f t="shared" si="6"/>
        <v>0</v>
      </c>
      <c r="I165" s="280"/>
    </row>
    <row r="166" spans="1:9" ht="12.75">
      <c r="A166" s="128"/>
      <c r="B166" s="311">
        <f t="shared" si="7"/>
      </c>
      <c r="C166" s="114" t="s">
        <v>363</v>
      </c>
      <c r="D166" s="114">
        <v>1</v>
      </c>
      <c r="E166" s="250">
        <v>32</v>
      </c>
      <c r="F166" s="234" t="s">
        <v>135</v>
      </c>
      <c r="G166" s="234">
        <v>0</v>
      </c>
      <c r="H166" s="117">
        <f t="shared" si="6"/>
        <v>0</v>
      </c>
      <c r="I166" s="280"/>
    </row>
    <row r="167" spans="1:9" ht="13.5" thickBot="1">
      <c r="A167" s="128"/>
      <c r="B167" s="311">
        <f t="shared" si="7"/>
      </c>
      <c r="C167" s="114" t="s">
        <v>363</v>
      </c>
      <c r="D167" s="114">
        <v>1</v>
      </c>
      <c r="E167" s="250">
        <v>32</v>
      </c>
      <c r="F167" s="234" t="s">
        <v>135</v>
      </c>
      <c r="G167" s="234">
        <v>0</v>
      </c>
      <c r="H167" s="117">
        <f t="shared" si="6"/>
        <v>0</v>
      </c>
      <c r="I167" s="280"/>
    </row>
    <row r="168" spans="1:9" ht="12.75">
      <c r="A168" s="127" t="s">
        <v>421</v>
      </c>
      <c r="B168" s="310">
        <f t="shared" si="7"/>
      </c>
      <c r="C168" s="112" t="s">
        <v>363</v>
      </c>
      <c r="D168" s="112">
        <v>1</v>
      </c>
      <c r="E168" s="249">
        <v>33</v>
      </c>
      <c r="F168" s="233" t="s">
        <v>135</v>
      </c>
      <c r="G168" s="137">
        <f>ROUND(Details!$I$37,2)</f>
        <v>0</v>
      </c>
      <c r="H168" s="116">
        <f t="shared" si="6"/>
        <v>0</v>
      </c>
      <c r="I168" s="279"/>
    </row>
    <row r="169" spans="1:9" ht="12.75">
      <c r="A169" s="128"/>
      <c r="B169" s="311">
        <f t="shared" si="7"/>
      </c>
      <c r="C169" s="114" t="s">
        <v>363</v>
      </c>
      <c r="D169" s="114">
        <v>1</v>
      </c>
      <c r="E169" s="250">
        <v>33</v>
      </c>
      <c r="F169" s="234" t="s">
        <v>135</v>
      </c>
      <c r="G169" s="138">
        <f>ROUND(Details!$M$37,2)</f>
        <v>0</v>
      </c>
      <c r="H169" s="117">
        <f t="shared" si="6"/>
        <v>0</v>
      </c>
      <c r="I169" s="280"/>
    </row>
    <row r="170" spans="1:9" ht="12.75">
      <c r="A170" s="128"/>
      <c r="B170" s="311">
        <f t="shared" si="7"/>
      </c>
      <c r="C170" s="114" t="s">
        <v>363</v>
      </c>
      <c r="D170" s="114">
        <v>1</v>
      </c>
      <c r="E170" s="250">
        <v>33</v>
      </c>
      <c r="F170" s="234" t="s">
        <v>135</v>
      </c>
      <c r="G170" s="138">
        <f>ROUND(Details!$Q$37,2)</f>
        <v>0</v>
      </c>
      <c r="H170" s="117">
        <f t="shared" si="6"/>
        <v>0</v>
      </c>
      <c r="I170" s="280"/>
    </row>
    <row r="171" spans="1:9" ht="12.75">
      <c r="A171" s="128"/>
      <c r="B171" s="311">
        <f t="shared" si="7"/>
      </c>
      <c r="C171" s="114" t="s">
        <v>363</v>
      </c>
      <c r="D171" s="114">
        <v>1</v>
      </c>
      <c r="E171" s="250">
        <v>33</v>
      </c>
      <c r="F171" s="234" t="s">
        <v>135</v>
      </c>
      <c r="G171" s="138">
        <f>ROUND(Details!$U$37,2)</f>
        <v>0</v>
      </c>
      <c r="H171" s="117">
        <f t="shared" si="6"/>
        <v>0</v>
      </c>
      <c r="I171" s="280"/>
    </row>
    <row r="172" spans="1:9" ht="13.5" thickBot="1">
      <c r="A172" s="128"/>
      <c r="B172" s="311">
        <f t="shared" si="7"/>
      </c>
      <c r="C172" s="114" t="s">
        <v>363</v>
      </c>
      <c r="D172" s="114">
        <v>1</v>
      </c>
      <c r="E172" s="250" t="s">
        <v>439</v>
      </c>
      <c r="F172" s="234" t="s">
        <v>135</v>
      </c>
      <c r="G172" s="138">
        <f>ROUND(Details!$Y$37,2)</f>
        <v>0</v>
      </c>
      <c r="H172" s="117">
        <f t="shared" si="6"/>
        <v>0</v>
      </c>
      <c r="I172" s="280"/>
    </row>
    <row r="173" spans="1:9" ht="12.75">
      <c r="A173" s="127" t="s">
        <v>422</v>
      </c>
      <c r="B173" s="310">
        <f aca="true" t="shared" si="8" ref="B173:B182">B168</f>
      </c>
      <c r="C173" s="112" t="s">
        <v>363</v>
      </c>
      <c r="D173" s="112">
        <v>1</v>
      </c>
      <c r="E173" s="249">
        <v>34</v>
      </c>
      <c r="F173" s="233" t="s">
        <v>135</v>
      </c>
      <c r="G173" s="137">
        <f>ROUND(Details!$I$38,2)</f>
        <v>0</v>
      </c>
      <c r="H173" s="116">
        <f t="shared" si="6"/>
        <v>0</v>
      </c>
      <c r="I173" s="279"/>
    </row>
    <row r="174" spans="1:9" ht="12.75">
      <c r="A174" s="128"/>
      <c r="B174" s="311">
        <f t="shared" si="8"/>
      </c>
      <c r="C174" s="114" t="s">
        <v>363</v>
      </c>
      <c r="D174" s="114">
        <v>1</v>
      </c>
      <c r="E174" s="250">
        <v>34</v>
      </c>
      <c r="F174" s="234" t="s">
        <v>135</v>
      </c>
      <c r="G174" s="138">
        <f>ROUND(Details!$M$38,2)</f>
        <v>0</v>
      </c>
      <c r="H174" s="117">
        <f t="shared" si="6"/>
        <v>0</v>
      </c>
      <c r="I174" s="280"/>
    </row>
    <row r="175" spans="1:9" ht="12.75">
      <c r="A175" s="128"/>
      <c r="B175" s="311">
        <f t="shared" si="8"/>
      </c>
      <c r="C175" s="114" t="s">
        <v>363</v>
      </c>
      <c r="D175" s="114">
        <v>1</v>
      </c>
      <c r="E175" s="250">
        <v>34</v>
      </c>
      <c r="F175" s="234" t="s">
        <v>135</v>
      </c>
      <c r="G175" s="138">
        <f>ROUND(Details!$Q$38,2)</f>
        <v>0</v>
      </c>
      <c r="H175" s="117">
        <f t="shared" si="6"/>
        <v>0</v>
      </c>
      <c r="I175" s="280"/>
    </row>
    <row r="176" spans="1:9" ht="12.75">
      <c r="A176" s="128"/>
      <c r="B176" s="311">
        <f t="shared" si="8"/>
      </c>
      <c r="C176" s="114" t="s">
        <v>363</v>
      </c>
      <c r="D176" s="114">
        <v>1</v>
      </c>
      <c r="E176" s="250">
        <v>34</v>
      </c>
      <c r="F176" s="234" t="s">
        <v>135</v>
      </c>
      <c r="G176" s="138">
        <f>ROUND(Details!$U$38,2)</f>
        <v>0</v>
      </c>
      <c r="H176" s="117">
        <f t="shared" si="6"/>
        <v>0</v>
      </c>
      <c r="I176" s="280"/>
    </row>
    <row r="177" spans="1:9" ht="13.5" thickBot="1">
      <c r="A177" s="128"/>
      <c r="B177" s="311">
        <f t="shared" si="8"/>
      </c>
      <c r="C177" s="114" t="s">
        <v>363</v>
      </c>
      <c r="D177" s="114">
        <v>1</v>
      </c>
      <c r="E177" s="250">
        <v>34</v>
      </c>
      <c r="F177" s="234" t="s">
        <v>135</v>
      </c>
      <c r="G177" s="138">
        <f>ROUND(Details!$Y$38,2)</f>
        <v>0</v>
      </c>
      <c r="H177" s="117">
        <f t="shared" si="6"/>
        <v>0</v>
      </c>
      <c r="I177" s="280"/>
    </row>
    <row r="178" spans="1:10" ht="12.75">
      <c r="A178" s="256"/>
      <c r="B178" s="310">
        <f t="shared" si="8"/>
      </c>
      <c r="C178" s="112" t="s">
        <v>363</v>
      </c>
      <c r="D178" s="112">
        <v>1</v>
      </c>
      <c r="E178" s="249" t="s">
        <v>440</v>
      </c>
      <c r="F178" s="116">
        <f>IF(Details!$I$39="","",Details!$I$39)</f>
      </c>
      <c r="G178" s="233">
        <v>0</v>
      </c>
      <c r="H178" s="116">
        <f t="shared" si="6"/>
        <v>0</v>
      </c>
      <c r="I178" s="279"/>
      <c r="J178" s="8"/>
    </row>
    <row r="179" spans="1:10" ht="12.75">
      <c r="A179" s="256"/>
      <c r="B179" s="311">
        <f t="shared" si="8"/>
      </c>
      <c r="C179" s="114" t="s">
        <v>363</v>
      </c>
      <c r="D179" s="114">
        <v>1</v>
      </c>
      <c r="E179" s="250" t="s">
        <v>440</v>
      </c>
      <c r="F179" s="117">
        <f>IF(Details!$M$39="","",Details!$M$39)</f>
      </c>
      <c r="G179" s="234">
        <v>0</v>
      </c>
      <c r="H179" s="117">
        <f t="shared" si="6"/>
        <v>0</v>
      </c>
      <c r="I179" s="280"/>
      <c r="J179" s="8"/>
    </row>
    <row r="180" spans="1:10" ht="12.75">
      <c r="A180" s="256"/>
      <c r="B180" s="311">
        <f t="shared" si="8"/>
      </c>
      <c r="C180" s="114" t="s">
        <v>363</v>
      </c>
      <c r="D180" s="114">
        <v>1</v>
      </c>
      <c r="E180" s="250" t="s">
        <v>440</v>
      </c>
      <c r="F180" s="117">
        <f>IF(Details!$Q$39="","",Details!$Q$39)</f>
      </c>
      <c r="G180" s="234">
        <v>0</v>
      </c>
      <c r="H180" s="117">
        <f t="shared" si="6"/>
        <v>0</v>
      </c>
      <c r="I180" s="280"/>
      <c r="J180" s="8"/>
    </row>
    <row r="181" spans="1:10" ht="12.75">
      <c r="A181" s="256"/>
      <c r="B181" s="311">
        <f t="shared" si="8"/>
      </c>
      <c r="C181" s="114" t="s">
        <v>363</v>
      </c>
      <c r="D181" s="114">
        <v>1</v>
      </c>
      <c r="E181" s="250" t="s">
        <v>440</v>
      </c>
      <c r="F181" s="117">
        <f>IF(Details!$U$39="","",Details!$U$39)</f>
      </c>
      <c r="G181" s="234">
        <v>0</v>
      </c>
      <c r="H181" s="117">
        <f t="shared" si="6"/>
        <v>0</v>
      </c>
      <c r="I181" s="280"/>
      <c r="J181" s="8"/>
    </row>
    <row r="182" spans="1:10" ht="12.75">
      <c r="A182" s="256"/>
      <c r="B182" s="313">
        <f t="shared" si="8"/>
      </c>
      <c r="C182" s="287" t="s">
        <v>363</v>
      </c>
      <c r="D182" s="287">
        <v>1</v>
      </c>
      <c r="E182" s="324" t="s">
        <v>440</v>
      </c>
      <c r="F182" s="288">
        <f>IF(Details!$Y$39="","",Details!$Y$39)</f>
      </c>
      <c r="G182" s="286">
        <v>0</v>
      </c>
      <c r="H182" s="288">
        <f t="shared" si="6"/>
        <v>0</v>
      </c>
      <c r="I182" s="292"/>
      <c r="J182" s="8"/>
    </row>
  </sheetData>
  <sheetProtection/>
  <printOptions/>
  <pageMargins left="0.75" right="0.75" top="1" bottom="1" header="0.5" footer="0.5"/>
  <pageSetup fitToHeight="0" fitToWidth="1" horizontalDpi="600" verticalDpi="600" orientation="landscape" paperSize="17" scale="82" r:id="rId3"/>
  <headerFooter alignWithMargins="0">
    <oddHeader>&amp;C&amp;F</oddHeader>
    <oddFooter>&amp;L&amp;A&amp;CPage &amp;P of &amp;N</oddFooter>
  </headerFooter>
  <ignoredErrors>
    <ignoredError sqref="E172 E178:E182"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H46"/>
  <sheetViews>
    <sheetView showGridLines="0" zoomScale="90" zoomScaleNormal="90" zoomScalePageLayoutView="0" workbookViewId="0" topLeftCell="A1">
      <selection activeCell="F3" sqref="F3:H3"/>
    </sheetView>
  </sheetViews>
  <sheetFormatPr defaultColWidth="9.140625" defaultRowHeight="12.75"/>
  <cols>
    <col min="1" max="1" width="7.140625" style="0" customWidth="1"/>
    <col min="2" max="4" width="3.7109375" style="0" customWidth="1"/>
    <col min="5" max="5" width="3.421875" style="0" customWidth="1"/>
    <col min="6" max="7" width="3.7109375" style="0" customWidth="1"/>
    <col min="8" max="8" width="8.28125" style="0" customWidth="1"/>
    <col min="9" max="28" width="6.00390625" style="0" customWidth="1"/>
    <col min="29" max="29" width="9.57421875" style="0" customWidth="1"/>
    <col min="30" max="30" width="5.28125" style="0" customWidth="1"/>
    <col min="31" max="34" width="6.00390625" style="0" customWidth="1"/>
    <col min="35" max="68" width="3.7109375" style="0" customWidth="1"/>
  </cols>
  <sheetData>
    <row r="1" spans="2:34" ht="20.25">
      <c r="B1" s="345" t="s">
        <v>356</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2"/>
      <c r="AD1" s="2"/>
      <c r="AE1" s="2"/>
      <c r="AF1" s="2"/>
      <c r="AG1" s="2"/>
      <c r="AH1" s="2"/>
    </row>
    <row r="2" spans="3:33" ht="10.5" customHeight="1">
      <c r="C2" s="1"/>
      <c r="D2" s="1"/>
      <c r="E2" s="1"/>
      <c r="F2" s="1"/>
      <c r="G2" s="1"/>
      <c r="H2" s="1"/>
      <c r="I2" s="1"/>
      <c r="J2" s="1"/>
      <c r="K2" s="1"/>
      <c r="L2" s="4"/>
      <c r="N2" s="5"/>
      <c r="O2" s="4"/>
      <c r="P2" s="2"/>
      <c r="Q2" s="2"/>
      <c r="R2" s="2"/>
      <c r="S2" s="2"/>
      <c r="T2" s="2"/>
      <c r="U2" s="2"/>
      <c r="V2" s="2"/>
      <c r="W2" s="2"/>
      <c r="X2" s="2"/>
      <c r="Y2" s="2"/>
      <c r="Z2" s="2"/>
      <c r="AA2" s="2"/>
      <c r="AB2" s="2"/>
      <c r="AC2" s="2"/>
      <c r="AD2" s="2"/>
      <c r="AE2" s="2"/>
      <c r="AF2" s="2"/>
      <c r="AG2" s="2"/>
    </row>
    <row r="3" spans="2:28" ht="15">
      <c r="B3" s="375" t="s">
        <v>2</v>
      </c>
      <c r="C3" s="375"/>
      <c r="D3" s="375"/>
      <c r="E3" s="375"/>
      <c r="F3" s="378"/>
      <c r="G3" s="379"/>
      <c r="H3" s="379"/>
      <c r="J3" s="375" t="s">
        <v>25</v>
      </c>
      <c r="K3" s="375"/>
      <c r="L3" s="375"/>
      <c r="M3" s="347"/>
      <c r="N3" s="348"/>
      <c r="O3" s="348"/>
      <c r="P3" s="348"/>
      <c r="Q3" s="348"/>
      <c r="R3" s="348"/>
      <c r="S3" s="348"/>
      <c r="T3" s="348"/>
      <c r="U3" s="348"/>
      <c r="V3" s="348"/>
      <c r="W3" s="348"/>
      <c r="X3" s="348"/>
      <c r="Y3" s="348"/>
      <c r="Z3" s="348"/>
      <c r="AA3" s="348"/>
      <c r="AB3" s="348"/>
    </row>
    <row r="4" spans="2:28" ht="15">
      <c r="B4" s="375" t="s">
        <v>26</v>
      </c>
      <c r="C4" s="375"/>
      <c r="D4" s="375"/>
      <c r="E4" s="375"/>
      <c r="F4" s="380"/>
      <c r="G4" s="381"/>
      <c r="H4" s="381"/>
      <c r="J4" s="375" t="s">
        <v>27</v>
      </c>
      <c r="K4" s="375"/>
      <c r="L4" s="375"/>
      <c r="M4" s="376"/>
      <c r="N4" s="331"/>
      <c r="O4" s="331"/>
      <c r="P4" s="331"/>
      <c r="Q4" s="8"/>
      <c r="R4" s="8"/>
      <c r="S4" s="8"/>
      <c r="T4" s="8"/>
      <c r="X4" s="7"/>
      <c r="AB4" s="7"/>
    </row>
    <row r="5" spans="10:28" ht="15">
      <c r="J5" s="375" t="s">
        <v>24</v>
      </c>
      <c r="K5" s="375"/>
      <c r="L5" s="375"/>
      <c r="M5" s="377"/>
      <c r="N5" s="336"/>
      <c r="O5" s="336"/>
      <c r="P5" s="336"/>
      <c r="Q5" s="331"/>
      <c r="R5" s="331"/>
      <c r="S5" s="331"/>
      <c r="T5" s="331"/>
      <c r="X5" s="7"/>
      <c r="AB5" s="7"/>
    </row>
    <row r="6" spans="1:34" ht="5.25" customHeight="1">
      <c r="A6" s="8"/>
      <c r="B6" s="9"/>
      <c r="C6" s="9"/>
      <c r="D6" s="9"/>
      <c r="E6" s="9"/>
      <c r="F6" s="9"/>
      <c r="G6" s="9"/>
      <c r="H6" s="9"/>
      <c r="I6" s="9"/>
      <c r="J6" s="9"/>
      <c r="K6" s="9"/>
      <c r="L6" s="9"/>
      <c r="M6" s="9"/>
      <c r="N6" s="9"/>
      <c r="O6" s="9"/>
      <c r="P6" s="9"/>
      <c r="Q6" s="9"/>
      <c r="R6" s="9"/>
      <c r="S6" s="8"/>
      <c r="T6" s="9"/>
      <c r="U6" s="9"/>
      <c r="V6" s="9"/>
      <c r="W6" s="9"/>
      <c r="X6" s="9"/>
      <c r="Y6" s="9"/>
      <c r="Z6" s="9"/>
      <c r="AA6" s="9"/>
      <c r="AB6" s="9"/>
      <c r="AC6" s="9"/>
      <c r="AD6" s="9"/>
      <c r="AE6" s="9"/>
      <c r="AF6" s="9"/>
      <c r="AG6" s="9"/>
      <c r="AH6" s="9"/>
    </row>
    <row r="7" spans="2:15" ht="14.25" customHeight="1">
      <c r="B7" t="s">
        <v>347</v>
      </c>
      <c r="I7" s="35" t="s">
        <v>354</v>
      </c>
      <c r="O7" t="s">
        <v>348</v>
      </c>
    </row>
    <row r="8" ht="7.5" customHeight="1"/>
    <row r="9" spans="1:34" ht="7.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0" ht="12.75">
      <c r="A10" s="15"/>
      <c r="B10" s="354" t="s">
        <v>218</v>
      </c>
      <c r="C10" s="355"/>
      <c r="D10" s="355"/>
      <c r="E10" s="355"/>
      <c r="F10" s="355"/>
      <c r="G10" s="355"/>
      <c r="H10" s="355"/>
      <c r="I10" s="356">
        <f>IF(I30="","",CONCATENATE(Header!D16,"PA01"))</f>
      </c>
      <c r="J10" s="357"/>
      <c r="K10" s="357"/>
      <c r="L10" s="358"/>
      <c r="M10" s="353">
        <f>IF(M30="","",CONCATENATE(Header!D16,"PA02"))</f>
      </c>
      <c r="N10" s="353"/>
      <c r="O10" s="353"/>
      <c r="P10" s="353"/>
      <c r="Q10" s="353">
        <f>IF(Q30="","",CONCATENATE(Header!D16,"PA03"))</f>
      </c>
      <c r="R10" s="353"/>
      <c r="S10" s="353"/>
      <c r="T10" s="353"/>
      <c r="U10" s="353">
        <f>IF(U30="","",CONCATENATE(Header!D16,"PA04"))</f>
      </c>
      <c r="V10" s="353"/>
      <c r="W10" s="353"/>
      <c r="X10" s="353"/>
      <c r="Y10" s="353">
        <f>IF(Y30="","",IF(Y17="Not Used","",CONCATENATE(Header!D16,"PA05")))</f>
      </c>
      <c r="Z10" s="353"/>
      <c r="AA10" s="353"/>
      <c r="AB10" s="353"/>
      <c r="AC10" s="16"/>
      <c r="AD10" s="16"/>
    </row>
    <row r="11" spans="1:30" ht="13.5" customHeight="1">
      <c r="A11" s="15"/>
      <c r="B11" s="350" t="s">
        <v>379</v>
      </c>
      <c r="C11" s="351"/>
      <c r="D11" s="351"/>
      <c r="E11" s="351"/>
      <c r="F11" s="351"/>
      <c r="G11" s="351"/>
      <c r="H11" s="352"/>
      <c r="I11" s="349">
        <v>1</v>
      </c>
      <c r="J11" s="349"/>
      <c r="K11" s="349"/>
      <c r="L11" s="349"/>
      <c r="M11" s="349">
        <v>2</v>
      </c>
      <c r="N11" s="349"/>
      <c r="O11" s="349"/>
      <c r="P11" s="349"/>
      <c r="Q11" s="349">
        <v>3</v>
      </c>
      <c r="R11" s="349"/>
      <c r="S11" s="349"/>
      <c r="T11" s="349"/>
      <c r="U11" s="349">
        <v>4</v>
      </c>
      <c r="V11" s="349"/>
      <c r="W11" s="349"/>
      <c r="X11" s="349"/>
      <c r="Y11" s="349">
        <f>IF(Y17="Not Used","",5)</f>
        <v>5</v>
      </c>
      <c r="Z11" s="349"/>
      <c r="AA11" s="349"/>
      <c r="AB11" s="349"/>
      <c r="AC11" s="16"/>
      <c r="AD11" s="16"/>
    </row>
    <row r="12" spans="1:30" ht="13.5" customHeight="1">
      <c r="A12" s="15"/>
      <c r="B12" s="360" t="s">
        <v>11</v>
      </c>
      <c r="C12" s="360"/>
      <c r="D12" s="360"/>
      <c r="E12" s="360"/>
      <c r="F12" s="360"/>
      <c r="G12" s="360"/>
      <c r="H12" s="360"/>
      <c r="I12" s="359"/>
      <c r="J12" s="359"/>
      <c r="K12" s="359"/>
      <c r="L12" s="359"/>
      <c r="M12" s="359"/>
      <c r="N12" s="359"/>
      <c r="O12" s="359"/>
      <c r="P12" s="359"/>
      <c r="Q12" s="359"/>
      <c r="R12" s="359"/>
      <c r="S12" s="359"/>
      <c r="T12" s="359"/>
      <c r="U12" s="359"/>
      <c r="V12" s="359"/>
      <c r="W12" s="359"/>
      <c r="X12" s="359"/>
      <c r="Y12" s="359"/>
      <c r="Z12" s="359"/>
      <c r="AA12" s="359"/>
      <c r="AB12" s="359"/>
      <c r="AC12" s="16"/>
      <c r="AD12" s="16"/>
    </row>
    <row r="13" spans="1:30" ht="13.5" customHeight="1">
      <c r="A13" s="15"/>
      <c r="B13" s="360" t="s">
        <v>12</v>
      </c>
      <c r="C13" s="360"/>
      <c r="D13" s="360"/>
      <c r="E13" s="360"/>
      <c r="F13" s="360"/>
      <c r="G13" s="360"/>
      <c r="H13" s="360"/>
      <c r="I13" s="359"/>
      <c r="J13" s="359"/>
      <c r="K13" s="359"/>
      <c r="L13" s="359"/>
      <c r="M13" s="359"/>
      <c r="N13" s="359"/>
      <c r="O13" s="359"/>
      <c r="P13" s="359"/>
      <c r="Q13" s="359"/>
      <c r="R13" s="359"/>
      <c r="S13" s="359"/>
      <c r="T13" s="359"/>
      <c r="U13" s="359"/>
      <c r="V13" s="359"/>
      <c r="W13" s="359"/>
      <c r="X13" s="359"/>
      <c r="Y13" s="359"/>
      <c r="Z13" s="359"/>
      <c r="AA13" s="359"/>
      <c r="AB13" s="359"/>
      <c r="AC13" s="16"/>
      <c r="AD13" s="16"/>
    </row>
    <row r="14" spans="1:30" ht="13.5" customHeight="1">
      <c r="A14" s="15"/>
      <c r="B14" s="360" t="s">
        <v>32</v>
      </c>
      <c r="C14" s="360"/>
      <c r="D14" s="360"/>
      <c r="E14" s="360"/>
      <c r="F14" s="360"/>
      <c r="G14" s="360"/>
      <c r="H14" s="360"/>
      <c r="I14" s="359"/>
      <c r="J14" s="359"/>
      <c r="K14" s="359"/>
      <c r="L14" s="359"/>
      <c r="M14" s="359"/>
      <c r="N14" s="359"/>
      <c r="O14" s="359"/>
      <c r="P14" s="359"/>
      <c r="Q14" s="359"/>
      <c r="R14" s="359"/>
      <c r="S14" s="359"/>
      <c r="T14" s="359"/>
      <c r="U14" s="359"/>
      <c r="V14" s="359"/>
      <c r="W14" s="359"/>
      <c r="X14" s="359"/>
      <c r="Y14" s="359"/>
      <c r="Z14" s="359"/>
      <c r="AA14" s="359"/>
      <c r="AB14" s="359"/>
      <c r="AC14" s="16"/>
      <c r="AD14" s="16"/>
    </row>
    <row r="15" spans="1:30" ht="13.5" customHeight="1">
      <c r="A15" s="15"/>
      <c r="B15" s="360" t="s">
        <v>31</v>
      </c>
      <c r="C15" s="360"/>
      <c r="D15" s="360"/>
      <c r="E15" s="360"/>
      <c r="F15" s="360"/>
      <c r="G15" s="360"/>
      <c r="H15" s="360"/>
      <c r="I15" s="359"/>
      <c r="J15" s="359"/>
      <c r="K15" s="359"/>
      <c r="L15" s="359"/>
      <c r="M15" s="359"/>
      <c r="N15" s="359"/>
      <c r="O15" s="359"/>
      <c r="P15" s="359"/>
      <c r="Q15" s="359"/>
      <c r="R15" s="359"/>
      <c r="S15" s="359"/>
      <c r="T15" s="359"/>
      <c r="U15" s="359"/>
      <c r="V15" s="359"/>
      <c r="W15" s="359"/>
      <c r="X15" s="359"/>
      <c r="Y15" s="359"/>
      <c r="Z15" s="359"/>
      <c r="AA15" s="359"/>
      <c r="AB15" s="359"/>
      <c r="AC15" s="16"/>
      <c r="AD15" s="16"/>
    </row>
    <row r="16" spans="1:30" ht="13.5" customHeight="1">
      <c r="A16" s="15"/>
      <c r="B16" s="360" t="s">
        <v>13</v>
      </c>
      <c r="C16" s="360"/>
      <c r="D16" s="360"/>
      <c r="E16" s="360"/>
      <c r="F16" s="360"/>
      <c r="G16" s="360"/>
      <c r="H16" s="360"/>
      <c r="I16" s="362"/>
      <c r="J16" s="362"/>
      <c r="K16" s="362"/>
      <c r="L16" s="362"/>
      <c r="M16" s="362"/>
      <c r="N16" s="362"/>
      <c r="O16" s="362"/>
      <c r="P16" s="362"/>
      <c r="Q16" s="362"/>
      <c r="R16" s="362"/>
      <c r="S16" s="362"/>
      <c r="T16" s="362"/>
      <c r="U16" s="362"/>
      <c r="V16" s="362"/>
      <c r="W16" s="362"/>
      <c r="X16" s="362"/>
      <c r="Y16" s="362"/>
      <c r="Z16" s="362"/>
      <c r="AA16" s="362"/>
      <c r="AB16" s="362"/>
      <c r="AC16" s="16"/>
      <c r="AD16" s="16"/>
    </row>
    <row r="17" spans="1:30" ht="13.5" customHeight="1">
      <c r="A17" s="15"/>
      <c r="B17" s="361" t="s">
        <v>369</v>
      </c>
      <c r="C17" s="360"/>
      <c r="D17" s="360"/>
      <c r="E17" s="360"/>
      <c r="F17" s="360"/>
      <c r="G17" s="360"/>
      <c r="H17" s="360"/>
      <c r="I17" s="385" t="s">
        <v>359</v>
      </c>
      <c r="J17" s="363"/>
      <c r="K17" s="363"/>
      <c r="L17" s="363"/>
      <c r="M17" s="349" t="str">
        <f>IF($I$17="","",$I$17)</f>
        <v>CSB</v>
      </c>
      <c r="N17" s="349"/>
      <c r="O17" s="349"/>
      <c r="P17" s="349"/>
      <c r="Q17" s="349" t="str">
        <f>IF($I$17="","",$I$17)</f>
        <v>CSB</v>
      </c>
      <c r="R17" s="349"/>
      <c r="S17" s="349"/>
      <c r="T17" s="349"/>
      <c r="U17" s="349" t="str">
        <f>IF($I$17="","",$I$17)</f>
        <v>CSB</v>
      </c>
      <c r="V17" s="349"/>
      <c r="W17" s="349"/>
      <c r="X17" s="349"/>
      <c r="Y17" s="349" t="str">
        <f>IF($I$17="","",$I$17)</f>
        <v>CSB</v>
      </c>
      <c r="Z17" s="349"/>
      <c r="AA17" s="349"/>
      <c r="AB17" s="349"/>
      <c r="AC17" s="222"/>
      <c r="AD17" s="222"/>
    </row>
    <row r="18" spans="1:30" ht="13.5" customHeight="1">
      <c r="A18" s="15"/>
      <c r="B18" s="360" t="s">
        <v>40</v>
      </c>
      <c r="C18" s="360"/>
      <c r="D18" s="360"/>
      <c r="E18" s="360"/>
      <c r="F18" s="360"/>
      <c r="G18" s="360"/>
      <c r="H18" s="360"/>
      <c r="I18" s="367"/>
      <c r="J18" s="368"/>
      <c r="K18" s="368"/>
      <c r="L18" s="369"/>
      <c r="M18" s="367"/>
      <c r="N18" s="368"/>
      <c r="O18" s="368"/>
      <c r="P18" s="369"/>
      <c r="Q18" s="367"/>
      <c r="R18" s="368"/>
      <c r="S18" s="368"/>
      <c r="T18" s="369"/>
      <c r="U18" s="367"/>
      <c r="V18" s="368"/>
      <c r="W18" s="368"/>
      <c r="X18" s="369"/>
      <c r="Y18" s="367"/>
      <c r="Z18" s="368"/>
      <c r="AA18" s="368"/>
      <c r="AB18" s="369"/>
      <c r="AC18" s="16"/>
      <c r="AD18" s="16"/>
    </row>
    <row r="19" spans="1:30" ht="13.5" customHeight="1">
      <c r="A19" s="15"/>
      <c r="B19" s="360" t="s">
        <v>41</v>
      </c>
      <c r="C19" s="360"/>
      <c r="D19" s="360"/>
      <c r="E19" s="360"/>
      <c r="F19" s="360"/>
      <c r="G19" s="360"/>
      <c r="H19" s="360"/>
      <c r="I19" s="367"/>
      <c r="J19" s="368"/>
      <c r="K19" s="368"/>
      <c r="L19" s="369"/>
      <c r="M19" s="367"/>
      <c r="N19" s="368"/>
      <c r="O19" s="368"/>
      <c r="P19" s="369"/>
      <c r="Q19" s="367"/>
      <c r="R19" s="368"/>
      <c r="S19" s="368"/>
      <c r="T19" s="369"/>
      <c r="U19" s="367"/>
      <c r="V19" s="368"/>
      <c r="W19" s="368"/>
      <c r="X19" s="369"/>
      <c r="Y19" s="367"/>
      <c r="Z19" s="368"/>
      <c r="AA19" s="368"/>
      <c r="AB19" s="369"/>
      <c r="AC19" s="16"/>
      <c r="AD19" s="16"/>
    </row>
    <row r="20" spans="1:30" ht="13.5" customHeight="1">
      <c r="A20" s="15"/>
      <c r="B20" s="374" t="s">
        <v>61</v>
      </c>
      <c r="C20" s="351"/>
      <c r="D20" s="351"/>
      <c r="E20" s="351"/>
      <c r="F20" s="351"/>
      <c r="G20" s="351"/>
      <c r="H20" s="352"/>
      <c r="I20" s="363" t="s">
        <v>453</v>
      </c>
      <c r="J20" s="363"/>
      <c r="K20" s="363"/>
      <c r="L20" s="363"/>
      <c r="M20" s="363" t="s">
        <v>453</v>
      </c>
      <c r="N20" s="363"/>
      <c r="O20" s="363"/>
      <c r="P20" s="363"/>
      <c r="Q20" s="363" t="s">
        <v>453</v>
      </c>
      <c r="R20" s="363"/>
      <c r="S20" s="363"/>
      <c r="T20" s="363"/>
      <c r="U20" s="363" t="s">
        <v>453</v>
      </c>
      <c r="V20" s="363"/>
      <c r="W20" s="363"/>
      <c r="X20" s="363"/>
      <c r="Y20" s="363" t="s">
        <v>453</v>
      </c>
      <c r="Z20" s="363"/>
      <c r="AA20" s="363"/>
      <c r="AB20" s="363"/>
      <c r="AC20" s="16"/>
      <c r="AD20" s="16"/>
    </row>
    <row r="21" spans="1:30" ht="13.5" customHeight="1">
      <c r="A21" s="15"/>
      <c r="B21" s="360" t="s">
        <v>14</v>
      </c>
      <c r="C21" s="360"/>
      <c r="D21" s="360"/>
      <c r="E21" s="360"/>
      <c r="F21" s="360"/>
      <c r="G21" s="360"/>
      <c r="H21" s="360"/>
      <c r="I21" s="373"/>
      <c r="J21" s="373"/>
      <c r="K21" s="373"/>
      <c r="L21" s="373"/>
      <c r="M21" s="370"/>
      <c r="N21" s="371"/>
      <c r="O21" s="371"/>
      <c r="P21" s="372"/>
      <c r="Q21" s="370"/>
      <c r="R21" s="371"/>
      <c r="S21" s="371"/>
      <c r="T21" s="372"/>
      <c r="U21" s="370"/>
      <c r="V21" s="371"/>
      <c r="W21" s="371"/>
      <c r="X21" s="372"/>
      <c r="Y21" s="370"/>
      <c r="Z21" s="371"/>
      <c r="AA21" s="371"/>
      <c r="AB21" s="372"/>
      <c r="AC21" s="16"/>
      <c r="AD21" s="16"/>
    </row>
    <row r="22" spans="1:30" ht="13.5" customHeight="1">
      <c r="A22" s="34" t="s">
        <v>3</v>
      </c>
      <c r="B22" s="360" t="s">
        <v>15</v>
      </c>
      <c r="C22" s="360"/>
      <c r="D22" s="360"/>
      <c r="E22" s="360"/>
      <c r="F22" s="360"/>
      <c r="G22" s="360"/>
      <c r="H22" s="360"/>
      <c r="I22" s="367"/>
      <c r="J22" s="368"/>
      <c r="K22" s="368"/>
      <c r="L22" s="369"/>
      <c r="M22" s="367"/>
      <c r="N22" s="368"/>
      <c r="O22" s="368"/>
      <c r="P22" s="369"/>
      <c r="Q22" s="367"/>
      <c r="R22" s="368"/>
      <c r="S22" s="368"/>
      <c r="T22" s="369"/>
      <c r="U22" s="367"/>
      <c r="V22" s="368"/>
      <c r="W22" s="368"/>
      <c r="X22" s="369"/>
      <c r="Y22" s="367"/>
      <c r="Z22" s="368"/>
      <c r="AA22" s="368"/>
      <c r="AB22" s="369"/>
      <c r="AC22" s="16"/>
      <c r="AD22" s="16"/>
    </row>
    <row r="23" spans="1:30" ht="13.5" customHeight="1">
      <c r="A23" s="34" t="s">
        <v>4</v>
      </c>
      <c r="B23" s="360" t="s">
        <v>16</v>
      </c>
      <c r="C23" s="360"/>
      <c r="D23" s="360"/>
      <c r="E23" s="360"/>
      <c r="F23" s="360"/>
      <c r="G23" s="360"/>
      <c r="H23" s="360"/>
      <c r="I23" s="362"/>
      <c r="J23" s="362"/>
      <c r="K23" s="362"/>
      <c r="L23" s="362"/>
      <c r="M23" s="362"/>
      <c r="N23" s="362"/>
      <c r="O23" s="362"/>
      <c r="P23" s="362"/>
      <c r="Q23" s="362"/>
      <c r="R23" s="362"/>
      <c r="S23" s="362"/>
      <c r="T23" s="362"/>
      <c r="U23" s="362"/>
      <c r="V23" s="362"/>
      <c r="W23" s="362"/>
      <c r="X23" s="362"/>
      <c r="Y23" s="362"/>
      <c r="Z23" s="362"/>
      <c r="AA23" s="362"/>
      <c r="AB23" s="362"/>
      <c r="AC23" s="16"/>
      <c r="AD23" s="16"/>
    </row>
    <row r="24" spans="1:30" ht="13.5" customHeight="1">
      <c r="A24" s="34" t="s">
        <v>5</v>
      </c>
      <c r="B24" s="360" t="s">
        <v>20</v>
      </c>
      <c r="C24" s="360"/>
      <c r="D24" s="360"/>
      <c r="E24" s="360"/>
      <c r="F24" s="360"/>
      <c r="G24" s="360"/>
      <c r="H24" s="360"/>
      <c r="I24" s="367"/>
      <c r="J24" s="368"/>
      <c r="K24" s="368"/>
      <c r="L24" s="369"/>
      <c r="M24" s="367"/>
      <c r="N24" s="368"/>
      <c r="O24" s="368"/>
      <c r="P24" s="369"/>
      <c r="Q24" s="367"/>
      <c r="R24" s="368"/>
      <c r="S24" s="368"/>
      <c r="T24" s="369"/>
      <c r="U24" s="367"/>
      <c r="V24" s="368"/>
      <c r="W24" s="368"/>
      <c r="X24" s="369"/>
      <c r="Y24" s="367"/>
      <c r="Z24" s="368"/>
      <c r="AA24" s="368"/>
      <c r="AB24" s="369"/>
      <c r="AC24" s="16"/>
      <c r="AD24" s="16"/>
    </row>
    <row r="25" spans="1:30" ht="13.5" customHeight="1">
      <c r="A25" s="34" t="s">
        <v>6</v>
      </c>
      <c r="B25" s="360" t="s">
        <v>17</v>
      </c>
      <c r="C25" s="360"/>
      <c r="D25" s="360"/>
      <c r="E25" s="360"/>
      <c r="F25" s="360"/>
      <c r="G25" s="360"/>
      <c r="H25" s="360"/>
      <c r="I25" s="362"/>
      <c r="J25" s="362"/>
      <c r="K25" s="362"/>
      <c r="L25" s="362"/>
      <c r="M25" s="362"/>
      <c r="N25" s="362"/>
      <c r="O25" s="362"/>
      <c r="P25" s="362"/>
      <c r="Q25" s="362"/>
      <c r="R25" s="362"/>
      <c r="S25" s="362"/>
      <c r="T25" s="362"/>
      <c r="U25" s="362"/>
      <c r="V25" s="362"/>
      <c r="W25" s="362"/>
      <c r="X25" s="362"/>
      <c r="Y25" s="362"/>
      <c r="Z25" s="362"/>
      <c r="AA25" s="362"/>
      <c r="AB25" s="362"/>
      <c r="AC25" s="16"/>
      <c r="AD25" s="16"/>
    </row>
    <row r="26" spans="1:30" ht="13.5" customHeight="1">
      <c r="A26" s="34" t="s">
        <v>7</v>
      </c>
      <c r="B26" s="360" t="s">
        <v>18</v>
      </c>
      <c r="C26" s="360"/>
      <c r="D26" s="360"/>
      <c r="E26" s="360"/>
      <c r="F26" s="360"/>
      <c r="G26" s="360"/>
      <c r="H26" s="360"/>
      <c r="I26" s="362"/>
      <c r="J26" s="362"/>
      <c r="K26" s="362"/>
      <c r="L26" s="362"/>
      <c r="M26" s="362"/>
      <c r="N26" s="362"/>
      <c r="O26" s="362"/>
      <c r="P26" s="362"/>
      <c r="Q26" s="362"/>
      <c r="R26" s="362"/>
      <c r="S26" s="362"/>
      <c r="T26" s="362"/>
      <c r="U26" s="362"/>
      <c r="V26" s="362"/>
      <c r="W26" s="362"/>
      <c r="X26" s="362"/>
      <c r="Y26" s="362"/>
      <c r="Z26" s="362"/>
      <c r="AA26" s="362"/>
      <c r="AB26" s="362"/>
      <c r="AC26" s="16"/>
      <c r="AD26" s="16"/>
    </row>
    <row r="27" spans="1:30" ht="13.5" customHeight="1">
      <c r="A27" s="34" t="s">
        <v>8</v>
      </c>
      <c r="B27" s="360" t="s">
        <v>19</v>
      </c>
      <c r="C27" s="360"/>
      <c r="D27" s="360"/>
      <c r="E27" s="360"/>
      <c r="F27" s="360"/>
      <c r="G27" s="360"/>
      <c r="H27" s="360"/>
      <c r="I27" s="362"/>
      <c r="J27" s="362"/>
      <c r="K27" s="362"/>
      <c r="L27" s="362"/>
      <c r="M27" s="362"/>
      <c r="N27" s="362"/>
      <c r="O27" s="362"/>
      <c r="P27" s="362"/>
      <c r="Q27" s="362"/>
      <c r="R27" s="362"/>
      <c r="S27" s="362"/>
      <c r="T27" s="362"/>
      <c r="U27" s="362"/>
      <c r="V27" s="362"/>
      <c r="W27" s="362"/>
      <c r="X27" s="362"/>
      <c r="Y27" s="362"/>
      <c r="Z27" s="362"/>
      <c r="AA27" s="362"/>
      <c r="AB27" s="362"/>
      <c r="AC27" s="16"/>
      <c r="AD27" s="16"/>
    </row>
    <row r="28" spans="1:30" ht="13.5" customHeight="1">
      <c r="A28" s="34" t="s">
        <v>9</v>
      </c>
      <c r="B28" s="361" t="s">
        <v>349</v>
      </c>
      <c r="C28" s="360"/>
      <c r="D28" s="360"/>
      <c r="E28" s="360"/>
      <c r="F28" s="360"/>
      <c r="G28" s="360"/>
      <c r="H28" s="360"/>
      <c r="I28" s="362"/>
      <c r="J28" s="362"/>
      <c r="K28" s="362"/>
      <c r="L28" s="362"/>
      <c r="M28" s="362"/>
      <c r="N28" s="362"/>
      <c r="O28" s="362"/>
      <c r="P28" s="362"/>
      <c r="Q28" s="362"/>
      <c r="R28" s="362"/>
      <c r="S28" s="362"/>
      <c r="T28" s="362"/>
      <c r="U28" s="362"/>
      <c r="V28" s="362"/>
      <c r="W28" s="362"/>
      <c r="X28" s="362"/>
      <c r="Y28" s="362"/>
      <c r="Z28" s="362"/>
      <c r="AA28" s="362"/>
      <c r="AB28" s="362"/>
      <c r="AC28" s="16"/>
      <c r="AD28" s="16"/>
    </row>
    <row r="29" spans="1:30" ht="13.5" customHeight="1">
      <c r="A29" s="15"/>
      <c r="B29" s="360" t="s">
        <v>21</v>
      </c>
      <c r="C29" s="360"/>
      <c r="D29" s="360"/>
      <c r="E29" s="360"/>
      <c r="F29" s="360"/>
      <c r="G29" s="360"/>
      <c r="H29" s="360"/>
      <c r="I29" s="362"/>
      <c r="J29" s="362"/>
      <c r="K29" s="362"/>
      <c r="L29" s="362"/>
      <c r="M29" s="362"/>
      <c r="N29" s="362"/>
      <c r="O29" s="362"/>
      <c r="P29" s="362"/>
      <c r="Q29" s="362"/>
      <c r="R29" s="362"/>
      <c r="S29" s="362"/>
      <c r="T29" s="362"/>
      <c r="U29" s="362"/>
      <c r="V29" s="362"/>
      <c r="W29" s="362"/>
      <c r="X29" s="362"/>
      <c r="Y29" s="362"/>
      <c r="Z29" s="362"/>
      <c r="AA29" s="362"/>
      <c r="AB29" s="362"/>
      <c r="AC29" s="144" t="s">
        <v>353</v>
      </c>
      <c r="AD29" s="16"/>
    </row>
    <row r="30" spans="1:30" ht="13.5" customHeight="1">
      <c r="A30" s="34" t="s">
        <v>10</v>
      </c>
      <c r="B30" s="361" t="s">
        <v>350</v>
      </c>
      <c r="C30" s="360"/>
      <c r="D30" s="360"/>
      <c r="E30" s="360"/>
      <c r="F30" s="360"/>
      <c r="G30" s="360"/>
      <c r="H30" s="360"/>
      <c r="I30" s="362"/>
      <c r="J30" s="362"/>
      <c r="K30" s="362"/>
      <c r="L30" s="362"/>
      <c r="M30" s="362"/>
      <c r="N30" s="362"/>
      <c r="O30" s="362"/>
      <c r="P30" s="362"/>
      <c r="Q30" s="362"/>
      <c r="R30" s="362"/>
      <c r="S30" s="362"/>
      <c r="T30" s="362"/>
      <c r="U30" s="362"/>
      <c r="V30" s="362"/>
      <c r="W30" s="362"/>
      <c r="X30" s="362"/>
      <c r="Y30" s="362"/>
      <c r="Z30" s="362"/>
      <c r="AA30" s="362"/>
      <c r="AB30" s="362"/>
      <c r="AC30" s="157">
        <f>IF(COUNT(I30:AB30)&gt;0,AVERAGE(I30:AB30),"")</f>
      </c>
      <c r="AD30" s="16"/>
    </row>
    <row r="31" spans="1:30" ht="13.5" customHeight="1">
      <c r="A31" s="15"/>
      <c r="B31" s="350" t="s">
        <v>355</v>
      </c>
      <c r="C31" s="351"/>
      <c r="D31" s="351"/>
      <c r="E31" s="351"/>
      <c r="F31" s="351"/>
      <c r="G31" s="351"/>
      <c r="H31" s="352"/>
      <c r="I31" s="366">
        <v>95</v>
      </c>
      <c r="J31" s="366"/>
      <c r="K31" s="366"/>
      <c r="L31" s="366"/>
      <c r="M31" s="366">
        <v>95</v>
      </c>
      <c r="N31" s="366"/>
      <c r="O31" s="366"/>
      <c r="P31" s="366"/>
      <c r="Q31" s="366">
        <v>95</v>
      </c>
      <c r="R31" s="366"/>
      <c r="S31" s="366"/>
      <c r="T31" s="366"/>
      <c r="U31" s="366">
        <v>95</v>
      </c>
      <c r="V31" s="366"/>
      <c r="W31" s="366"/>
      <c r="X31" s="366"/>
      <c r="Y31" s="366">
        <v>95</v>
      </c>
      <c r="Z31" s="366"/>
      <c r="AA31" s="366"/>
      <c r="AB31" s="366"/>
      <c r="AC31" s="253">
        <v>98</v>
      </c>
      <c r="AD31" s="254"/>
    </row>
    <row r="32" spans="1:30" ht="13.5" customHeight="1">
      <c r="A32" s="15"/>
      <c r="B32" s="360" t="s">
        <v>23</v>
      </c>
      <c r="C32" s="360"/>
      <c r="D32" s="360"/>
      <c r="E32" s="360"/>
      <c r="F32" s="360"/>
      <c r="G32" s="360"/>
      <c r="H32" s="360"/>
      <c r="I32" s="362"/>
      <c r="J32" s="362"/>
      <c r="K32" s="362"/>
      <c r="L32" s="362"/>
      <c r="M32" s="362"/>
      <c r="N32" s="362"/>
      <c r="O32" s="362"/>
      <c r="P32" s="362"/>
      <c r="Q32" s="362"/>
      <c r="R32" s="362"/>
      <c r="S32" s="362"/>
      <c r="T32" s="362"/>
      <c r="U32" s="362"/>
      <c r="V32" s="362"/>
      <c r="W32" s="362"/>
      <c r="X32" s="362"/>
      <c r="Y32" s="362"/>
      <c r="Z32" s="362"/>
      <c r="AA32" s="362"/>
      <c r="AB32" s="362"/>
      <c r="AC32" s="16"/>
      <c r="AD32" s="16"/>
    </row>
    <row r="33" spans="1:30" ht="13.5" customHeight="1">
      <c r="A33" s="15"/>
      <c r="B33" s="365" t="s">
        <v>28</v>
      </c>
      <c r="C33" s="365"/>
      <c r="D33" s="365"/>
      <c r="E33" s="365"/>
      <c r="F33" s="365"/>
      <c r="G33" s="365"/>
      <c r="H33" s="365"/>
      <c r="I33" s="363" t="str">
        <f>IF(I30=""," ",IF(I30&gt;=I31,"PASS","FAIL"))</f>
        <v> </v>
      </c>
      <c r="J33" s="363"/>
      <c r="K33" s="363"/>
      <c r="L33" s="363"/>
      <c r="M33" s="363" t="str">
        <f>IF(M30=""," ",IF(M30&gt;=M31,"PASS","FAIL"))</f>
        <v> </v>
      </c>
      <c r="N33" s="363"/>
      <c r="O33" s="363"/>
      <c r="P33" s="363"/>
      <c r="Q33" s="363" t="str">
        <f>IF(Q30=""," ",IF(Q30&gt;=Q31,"PASS","FAIL"))</f>
        <v> </v>
      </c>
      <c r="R33" s="363"/>
      <c r="S33" s="363"/>
      <c r="T33" s="363"/>
      <c r="U33" s="363" t="str">
        <f>IF(U30=""," ",IF(U30&gt;=U31,"PASS","FAIL"))</f>
        <v> </v>
      </c>
      <c r="V33" s="363"/>
      <c r="W33" s="363"/>
      <c r="X33" s="363"/>
      <c r="Y33" s="363" t="str">
        <f>IF(Y30=""," ",IF(Y30&gt;=Y31,"PASS","FAIL"))</f>
        <v> </v>
      </c>
      <c r="Z33" s="363"/>
      <c r="AA33" s="363"/>
      <c r="AB33" s="363"/>
      <c r="AC33" s="16"/>
      <c r="AD33" s="16"/>
    </row>
    <row r="34" spans="1:30" ht="13.5" customHeight="1">
      <c r="A34" s="54"/>
      <c r="B34" s="382" t="s">
        <v>351</v>
      </c>
      <c r="C34" s="383"/>
      <c r="D34" s="383"/>
      <c r="E34" s="383"/>
      <c r="F34" s="383"/>
      <c r="G34" s="383"/>
      <c r="H34" s="383"/>
      <c r="I34" s="363" t="s">
        <v>255</v>
      </c>
      <c r="J34" s="363"/>
      <c r="K34" s="363"/>
      <c r="L34" s="363"/>
      <c r="M34" s="363" t="s">
        <v>255</v>
      </c>
      <c r="N34" s="363"/>
      <c r="O34" s="363"/>
      <c r="P34" s="363"/>
      <c r="Q34" s="363" t="s">
        <v>255</v>
      </c>
      <c r="R34" s="363"/>
      <c r="S34" s="363"/>
      <c r="T34" s="363"/>
      <c r="U34" s="363" t="s">
        <v>255</v>
      </c>
      <c r="V34" s="363"/>
      <c r="W34" s="363"/>
      <c r="X34" s="363"/>
      <c r="Y34" s="363" t="s">
        <v>255</v>
      </c>
      <c r="Z34" s="363"/>
      <c r="AA34" s="363"/>
      <c r="AB34" s="363"/>
      <c r="AC34" s="16"/>
      <c r="AD34" s="16"/>
    </row>
    <row r="35" spans="29:30" ht="13.5" customHeight="1">
      <c r="AC35" s="16"/>
      <c r="AD35" s="16"/>
    </row>
    <row r="36" spans="1:30" ht="13.5" customHeight="1" hidden="1">
      <c r="A36" s="53"/>
      <c r="B36" s="55" t="s">
        <v>29</v>
      </c>
      <c r="C36" s="29"/>
      <c r="D36" s="29"/>
      <c r="E36" s="29"/>
      <c r="F36" s="29"/>
      <c r="G36" s="29"/>
      <c r="H36" s="29"/>
      <c r="I36" s="29"/>
      <c r="J36" s="29"/>
      <c r="K36" s="29"/>
      <c r="L36" s="29"/>
      <c r="M36" s="29"/>
      <c r="N36" s="49"/>
      <c r="O36" s="49"/>
      <c r="P36" s="49"/>
      <c r="Q36" s="49"/>
      <c r="R36" s="49"/>
      <c r="S36" s="49"/>
      <c r="T36" s="49"/>
      <c r="U36" s="49"/>
      <c r="V36" s="49"/>
      <c r="W36" s="49"/>
      <c r="X36" s="50"/>
      <c r="Y36" s="49"/>
      <c r="Z36" s="49"/>
      <c r="AA36" s="49"/>
      <c r="AB36" s="50"/>
      <c r="AC36" s="16"/>
      <c r="AD36" s="16"/>
    </row>
    <row r="37" spans="1:30" ht="13.5" customHeight="1" hidden="1">
      <c r="A37" s="15"/>
      <c r="B37" s="360" t="s">
        <v>30</v>
      </c>
      <c r="C37" s="360"/>
      <c r="D37" s="360"/>
      <c r="E37" s="360"/>
      <c r="F37" s="360"/>
      <c r="G37" s="360"/>
      <c r="H37" s="360"/>
      <c r="I37" s="362"/>
      <c r="J37" s="362"/>
      <c r="K37" s="362"/>
      <c r="L37" s="362"/>
      <c r="M37" s="362"/>
      <c r="N37" s="362"/>
      <c r="O37" s="362"/>
      <c r="P37" s="362"/>
      <c r="Q37" s="362"/>
      <c r="R37" s="362"/>
      <c r="S37" s="362"/>
      <c r="T37" s="362"/>
      <c r="U37" s="362"/>
      <c r="V37" s="362"/>
      <c r="W37" s="362"/>
      <c r="X37" s="362"/>
      <c r="Y37" s="362"/>
      <c r="Z37" s="362"/>
      <c r="AA37" s="362"/>
      <c r="AB37" s="362"/>
      <c r="AC37" s="16"/>
      <c r="AD37" s="16"/>
    </row>
    <row r="38" spans="1:30" ht="27.75" customHeight="1" hidden="1">
      <c r="A38" s="15"/>
      <c r="B38" s="384" t="s">
        <v>214</v>
      </c>
      <c r="C38" s="360"/>
      <c r="D38" s="360"/>
      <c r="E38" s="360"/>
      <c r="F38" s="360"/>
      <c r="G38" s="360"/>
      <c r="H38" s="360"/>
      <c r="I38" s="362"/>
      <c r="J38" s="362"/>
      <c r="K38" s="362"/>
      <c r="L38" s="362"/>
      <c r="M38" s="362"/>
      <c r="N38" s="362"/>
      <c r="O38" s="362"/>
      <c r="P38" s="362"/>
      <c r="Q38" s="362"/>
      <c r="R38" s="362"/>
      <c r="S38" s="362"/>
      <c r="T38" s="362"/>
      <c r="U38" s="362"/>
      <c r="V38" s="362"/>
      <c r="W38" s="362"/>
      <c r="X38" s="362"/>
      <c r="Y38" s="362"/>
      <c r="Z38" s="362"/>
      <c r="AA38" s="362"/>
      <c r="AB38" s="362"/>
      <c r="AC38" s="16"/>
      <c r="AD38" s="16"/>
    </row>
    <row r="39" spans="1:30" ht="13.5" customHeight="1">
      <c r="A39" s="15"/>
      <c r="B39" s="361" t="s">
        <v>215</v>
      </c>
      <c r="C39" s="360"/>
      <c r="D39" s="360"/>
      <c r="E39" s="360"/>
      <c r="F39" s="360"/>
      <c r="G39" s="360"/>
      <c r="H39" s="360"/>
      <c r="I39" s="359"/>
      <c r="J39" s="359"/>
      <c r="K39" s="359"/>
      <c r="L39" s="359"/>
      <c r="M39" s="359"/>
      <c r="N39" s="359"/>
      <c r="O39" s="359"/>
      <c r="P39" s="359"/>
      <c r="Q39" s="359"/>
      <c r="R39" s="359"/>
      <c r="S39" s="359"/>
      <c r="T39" s="359"/>
      <c r="U39" s="359"/>
      <c r="V39" s="359"/>
      <c r="W39" s="359"/>
      <c r="X39" s="359"/>
      <c r="Y39" s="359"/>
      <c r="Z39" s="359"/>
      <c r="AA39" s="359"/>
      <c r="AB39" s="359"/>
      <c r="AC39" s="16"/>
      <c r="AD39" s="16"/>
    </row>
    <row r="40" spans="29:30" ht="12.75">
      <c r="AC40" s="16"/>
      <c r="AD40" s="16"/>
    </row>
    <row r="41" spans="2:28" ht="12.75">
      <c r="B41" s="56" t="s">
        <v>33</v>
      </c>
      <c r="C41" s="52"/>
      <c r="D41" s="52"/>
      <c r="E41" s="52"/>
      <c r="F41" s="52"/>
      <c r="G41" s="52"/>
      <c r="H41" s="52"/>
      <c r="I41" s="52"/>
      <c r="J41" s="52"/>
      <c r="K41" s="52"/>
      <c r="L41" s="52"/>
      <c r="M41" s="52"/>
      <c r="N41" s="52"/>
      <c r="O41" s="34"/>
      <c r="P41" s="34"/>
      <c r="Q41" s="34"/>
      <c r="R41" s="34"/>
      <c r="S41" s="34"/>
      <c r="T41" s="34"/>
      <c r="U41" s="34"/>
      <c r="V41" s="34"/>
      <c r="W41" s="34"/>
      <c r="X41" s="34"/>
      <c r="Y41" s="34"/>
      <c r="Z41" s="51"/>
      <c r="AA41" s="51"/>
      <c r="AB41" s="34"/>
    </row>
    <row r="42" spans="2:28" ht="13.5" customHeight="1">
      <c r="B42" s="143" t="s">
        <v>352</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2:28" ht="13.5" customHeight="1">
      <c r="B43" s="268" t="s">
        <v>454</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row>
    <row r="45" spans="2:23" ht="12.75">
      <c r="B45" s="364"/>
      <c r="C45" s="364"/>
      <c r="D45" s="364"/>
      <c r="E45" s="364"/>
      <c r="F45" s="364"/>
      <c r="G45" s="364"/>
      <c r="H45" s="364"/>
      <c r="V45" s="18"/>
      <c r="W45" s="33" t="s">
        <v>177</v>
      </c>
    </row>
    <row r="46" spans="22:23" ht="12.75">
      <c r="V46" s="34"/>
      <c r="W46" s="26" t="s">
        <v>64</v>
      </c>
    </row>
  </sheetData>
  <sheetProtection password="CAED" sheet="1" objects="1" scenarios="1"/>
  <mergeCells count="180">
    <mergeCell ref="Y17:AB17"/>
    <mergeCell ref="Y12:AB12"/>
    <mergeCell ref="Y13:AB13"/>
    <mergeCell ref="Y14:AB14"/>
    <mergeCell ref="B17:H17"/>
    <mergeCell ref="I17:L17"/>
    <mergeCell ref="M17:P17"/>
    <mergeCell ref="Q17:T17"/>
    <mergeCell ref="B14:H14"/>
    <mergeCell ref="I14:L14"/>
    <mergeCell ref="Y39:AB39"/>
    <mergeCell ref="Y27:AB27"/>
    <mergeCell ref="Y28:AB28"/>
    <mergeCell ref="Y29:AB29"/>
    <mergeCell ref="Y30:AB30"/>
    <mergeCell ref="Y34:AB34"/>
    <mergeCell ref="Y37:AB37"/>
    <mergeCell ref="Y38:AB38"/>
    <mergeCell ref="Y31:AB31"/>
    <mergeCell ref="Y32:AB32"/>
    <mergeCell ref="Y26:AB26"/>
    <mergeCell ref="Y18:AB18"/>
    <mergeCell ref="Y19:AB19"/>
    <mergeCell ref="Y20:AB20"/>
    <mergeCell ref="Y21:AB21"/>
    <mergeCell ref="Y23:AB23"/>
    <mergeCell ref="Y24:AB24"/>
    <mergeCell ref="Y25:AB25"/>
    <mergeCell ref="Y22:AB22"/>
    <mergeCell ref="M38:P38"/>
    <mergeCell ref="B34:H34"/>
    <mergeCell ref="I39:L39"/>
    <mergeCell ref="M39:P39"/>
    <mergeCell ref="Q39:T39"/>
    <mergeCell ref="B39:H39"/>
    <mergeCell ref="B38:H38"/>
    <mergeCell ref="B37:H37"/>
    <mergeCell ref="B3:E3"/>
    <mergeCell ref="B4:E4"/>
    <mergeCell ref="F3:H3"/>
    <mergeCell ref="F4:H4"/>
    <mergeCell ref="U39:X39"/>
    <mergeCell ref="I34:L34"/>
    <mergeCell ref="M34:P34"/>
    <mergeCell ref="Q34:T34"/>
    <mergeCell ref="U38:X38"/>
    <mergeCell ref="I38:L38"/>
    <mergeCell ref="M10:P10"/>
    <mergeCell ref="Q10:T10"/>
    <mergeCell ref="J3:L3"/>
    <mergeCell ref="J4:L4"/>
    <mergeCell ref="J5:L5"/>
    <mergeCell ref="M4:P4"/>
    <mergeCell ref="M5:T5"/>
    <mergeCell ref="M14:P14"/>
    <mergeCell ref="Q14:T14"/>
    <mergeCell ref="B12:H12"/>
    <mergeCell ref="I12:L12"/>
    <mergeCell ref="M12:P12"/>
    <mergeCell ref="B13:H13"/>
    <mergeCell ref="I13:L13"/>
    <mergeCell ref="M13:P13"/>
    <mergeCell ref="Y15:AB15"/>
    <mergeCell ref="Y16:AB16"/>
    <mergeCell ref="B15:H15"/>
    <mergeCell ref="I15:L15"/>
    <mergeCell ref="M15:P15"/>
    <mergeCell ref="Q15:T15"/>
    <mergeCell ref="M16:P16"/>
    <mergeCell ref="Q16:T16"/>
    <mergeCell ref="B20:H20"/>
    <mergeCell ref="I20:L20"/>
    <mergeCell ref="M20:P20"/>
    <mergeCell ref="Q20:T20"/>
    <mergeCell ref="U15:X15"/>
    <mergeCell ref="U16:X16"/>
    <mergeCell ref="U20:X20"/>
    <mergeCell ref="B16:H16"/>
    <mergeCell ref="I16:L16"/>
    <mergeCell ref="B18:H18"/>
    <mergeCell ref="Q19:T19"/>
    <mergeCell ref="U19:X19"/>
    <mergeCell ref="B19:H19"/>
    <mergeCell ref="I19:L19"/>
    <mergeCell ref="I18:L18"/>
    <mergeCell ref="M18:P18"/>
    <mergeCell ref="Q18:T18"/>
    <mergeCell ref="U18:X18"/>
    <mergeCell ref="M19:P19"/>
    <mergeCell ref="U23:X23"/>
    <mergeCell ref="B22:H22"/>
    <mergeCell ref="I22:L22"/>
    <mergeCell ref="M22:P22"/>
    <mergeCell ref="Q22:T22"/>
    <mergeCell ref="B24:H24"/>
    <mergeCell ref="I24:L24"/>
    <mergeCell ref="M24:P24"/>
    <mergeCell ref="Q24:T24"/>
    <mergeCell ref="U21:X21"/>
    <mergeCell ref="U22:X22"/>
    <mergeCell ref="B21:H21"/>
    <mergeCell ref="I21:L21"/>
    <mergeCell ref="M21:P21"/>
    <mergeCell ref="Q21:T21"/>
    <mergeCell ref="B26:H26"/>
    <mergeCell ref="I26:L26"/>
    <mergeCell ref="M26:P26"/>
    <mergeCell ref="Q26:T26"/>
    <mergeCell ref="U24:X24"/>
    <mergeCell ref="B23:H23"/>
    <mergeCell ref="Q23:T23"/>
    <mergeCell ref="U25:X25"/>
    <mergeCell ref="I23:L23"/>
    <mergeCell ref="M23:P23"/>
    <mergeCell ref="B28:H28"/>
    <mergeCell ref="I28:L28"/>
    <mergeCell ref="M28:P28"/>
    <mergeCell ref="Q28:T28"/>
    <mergeCell ref="U26:X26"/>
    <mergeCell ref="B25:H25"/>
    <mergeCell ref="Q25:T25"/>
    <mergeCell ref="U27:X27"/>
    <mergeCell ref="M27:P27"/>
    <mergeCell ref="Q27:T27"/>
    <mergeCell ref="U28:X28"/>
    <mergeCell ref="B27:H27"/>
    <mergeCell ref="I27:L27"/>
    <mergeCell ref="U34:X34"/>
    <mergeCell ref="Q31:T31"/>
    <mergeCell ref="Q32:T32"/>
    <mergeCell ref="U32:X32"/>
    <mergeCell ref="Q29:T29"/>
    <mergeCell ref="U29:X29"/>
    <mergeCell ref="U30:X30"/>
    <mergeCell ref="U31:X31"/>
    <mergeCell ref="I33:L33"/>
    <mergeCell ref="Q33:T33"/>
    <mergeCell ref="U33:X33"/>
    <mergeCell ref="B31:H31"/>
    <mergeCell ref="M32:P32"/>
    <mergeCell ref="I31:L31"/>
    <mergeCell ref="M31:P31"/>
    <mergeCell ref="Y33:AB33"/>
    <mergeCell ref="B45:H45"/>
    <mergeCell ref="I25:L25"/>
    <mergeCell ref="M25:P25"/>
    <mergeCell ref="M33:P33"/>
    <mergeCell ref="B33:H33"/>
    <mergeCell ref="B32:H32"/>
    <mergeCell ref="I32:L32"/>
    <mergeCell ref="I29:L29"/>
    <mergeCell ref="U37:X37"/>
    <mergeCell ref="B29:H29"/>
    <mergeCell ref="B30:H30"/>
    <mergeCell ref="Q38:T38"/>
    <mergeCell ref="Q37:T37"/>
    <mergeCell ref="I30:L30"/>
    <mergeCell ref="M30:P30"/>
    <mergeCell ref="Q30:T30"/>
    <mergeCell ref="M29:P29"/>
    <mergeCell ref="I37:L37"/>
    <mergeCell ref="M37:P37"/>
    <mergeCell ref="U17:X17"/>
    <mergeCell ref="U14:X14"/>
    <mergeCell ref="U12:X12"/>
    <mergeCell ref="Q12:T12"/>
    <mergeCell ref="U10:X10"/>
    <mergeCell ref="U11:X11"/>
    <mergeCell ref="U13:X13"/>
    <mergeCell ref="Q13:T13"/>
    <mergeCell ref="B1:AB1"/>
    <mergeCell ref="M3:AB3"/>
    <mergeCell ref="Y11:AB11"/>
    <mergeCell ref="B11:H11"/>
    <mergeCell ref="I11:L11"/>
    <mergeCell ref="M11:P11"/>
    <mergeCell ref="Q11:T11"/>
    <mergeCell ref="Y10:AB10"/>
    <mergeCell ref="B10:H10"/>
    <mergeCell ref="I10:L10"/>
  </mergeCells>
  <conditionalFormatting sqref="AC30">
    <cfRule type="cellIs" priority="1" dxfId="3" operator="lessThan" stopIfTrue="1">
      <formula>98</formula>
    </cfRule>
    <cfRule type="cellIs" priority="2" dxfId="2" operator="greaterThanOrEqual" stopIfTrue="1">
      <formula>98</formula>
    </cfRule>
  </conditionalFormatting>
  <conditionalFormatting sqref="M17:AB17">
    <cfRule type="cellIs" priority="3" dxfId="0" operator="equal" stopIfTrue="1">
      <formula>"Not Used"</formula>
    </cfRule>
  </conditionalFormatting>
  <conditionalFormatting sqref="I33:AB33">
    <cfRule type="cellIs" priority="4" dxfId="0" operator="equal" stopIfTrue="1">
      <formula>"FAIL"</formula>
    </cfRule>
  </conditionalFormatting>
  <dataValidations count="12">
    <dataValidation type="textLength" allowBlank="1" showInputMessage="1" showErrorMessage="1" errorTitle="Incorrect Text Length" error="Length must be between 0 and 8 characters." sqref="I39:AB39">
      <formula1>0</formula1>
      <formula2>8</formula2>
    </dataValidation>
    <dataValidation type="textLength" operator="lessThanOrEqual" allowBlank="1" showInputMessage="1" showErrorMessage="1" errorTitle="Exceeds length" error="Road name cannot be larger than 60 characters." sqref="M3">
      <formula1>60</formula1>
    </dataValidation>
    <dataValidation type="textLength" allowBlank="1" showInputMessage="1" showErrorMessage="1" errorTitle="Incorrect Text Length" error="Length must be between 0 and 10 characters." sqref="M4:P4 I3:I4 I12:AB15">
      <formula1>0</formula1>
      <formula2>10</formula2>
    </dataValidation>
    <dataValidation type="decimal" allowBlank="1" showInputMessage="1" showErrorMessage="1" errorTitle="Out of Range" error="Value must be between 0 - 18.0" sqref="I21:AB21">
      <formula1>0</formula1>
      <formula2>18</formula2>
    </dataValidation>
    <dataValidation type="decimal" allowBlank="1" showInputMessage="1" showErrorMessage="1" errorTitle="Out of Range" error="Value must be between 60.00 - 160.00" sqref="I23:AB23 I37:AB38 I26:AB26 I28:AB28">
      <formula1>60</formula1>
      <formula2>160</formula2>
    </dataValidation>
    <dataValidation type="whole" allowBlank="1" showInputMessage="1" showErrorMessage="1" errorTitle="Out of Range" error="Value must be whole number between 0 - 125" sqref="I25:AB25">
      <formula1>0</formula1>
      <formula2>125</formula2>
    </dataValidation>
    <dataValidation type="whole" allowBlank="1" showInputMessage="1" showErrorMessage="1" errorTitle="Out of Range" error="Value must be whole number between 0 - 9,999,999" sqref="I24:AB24 I18:AB19 I22:AB22">
      <formula1>0</formula1>
      <formula2>9999999</formula2>
    </dataValidation>
    <dataValidation type="decimal" allowBlank="1" showInputMessage="1" showErrorMessage="1" errorTitle="Out of Range" error="Value must be between 0.00 - 100.00" sqref="I27:AB27 I32:AB32 I29:AB29">
      <formula1>0</formula1>
      <formula2>100</formula2>
    </dataValidation>
    <dataValidation type="decimal" allowBlank="1" showInputMessage="1" showErrorMessage="1" errorTitle="Out of Range" error="Value must be between 0.00 - 10,000.00" sqref="I16:AB16">
      <formula1>0</formula1>
      <formula2>10000</formula2>
    </dataValidation>
    <dataValidation type="textLength" allowBlank="1" showInputMessage="1" showErrorMessage="1" errorTitle="Incorrect Text Length" error="Length must be between 0 and 9 characters." sqref="F3:H4">
      <formula1>0</formula1>
      <formula2>9</formula2>
    </dataValidation>
    <dataValidation type="textLength" allowBlank="1" showInputMessage="1" showErrorMessage="1" errorTitle="Incorrect Text Length" error="Length must be between 0 and 20 characters." sqref="M5:T5">
      <formula1>0</formula1>
      <formula2>20</formula2>
    </dataValidation>
    <dataValidation allowBlank="1" showInputMessage="1" showErrorMessage="1" errorTitle="Out of Range" error="Value must be between 0.00 - 100.00" sqref="I30:AB30"/>
  </dataValidations>
  <printOptions/>
  <pageMargins left="0.46" right="0.37" top="0.6" bottom="0.67" header="0.54" footer="0.5"/>
  <pageSetup fitToHeight="1" fitToWidth="1" horizontalDpi="600" verticalDpi="600" orientation="landscape" scale="69" r:id="rId3"/>
  <legacyDrawing r:id="rId2"/>
</worksheet>
</file>

<file path=xl/worksheets/sheet3.xml><?xml version="1.0" encoding="utf-8"?>
<worksheet xmlns="http://schemas.openxmlformats.org/spreadsheetml/2006/main" xmlns:r="http://schemas.openxmlformats.org/officeDocument/2006/relationships">
  <sheetPr codeName="Sheet8">
    <tabColor indexed="18"/>
  </sheetPr>
  <dimension ref="A1:C3"/>
  <sheetViews>
    <sheetView zoomScalePageLayoutView="0" workbookViewId="0" topLeftCell="A1">
      <selection activeCell="C3" sqref="C3"/>
    </sheetView>
  </sheetViews>
  <sheetFormatPr defaultColWidth="9.140625" defaultRowHeight="12.75"/>
  <cols>
    <col min="1" max="1" width="11.00390625" style="146" customWidth="1"/>
    <col min="2" max="2" width="11.8515625" style="80" customWidth="1"/>
    <col min="3" max="3" width="75.57421875" style="30" customWidth="1"/>
    <col min="4" max="16384" width="9.140625" style="19" customWidth="1"/>
  </cols>
  <sheetData>
    <row r="1" spans="1:2" ht="12.75">
      <c r="A1" s="75" t="s">
        <v>250</v>
      </c>
      <c r="B1" s="76"/>
    </row>
    <row r="2" spans="1:3" ht="12.75">
      <c r="A2" s="145" t="s">
        <v>251</v>
      </c>
      <c r="B2" s="77" t="s">
        <v>252</v>
      </c>
      <c r="C2" s="78" t="s">
        <v>220</v>
      </c>
    </row>
    <row r="3" spans="1:3" ht="12.75">
      <c r="A3" s="146">
        <v>39184</v>
      </c>
      <c r="B3" s="79" t="s">
        <v>253</v>
      </c>
      <c r="C3" s="263" t="s">
        <v>446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9">
    <tabColor indexed="13"/>
    <pageSetUpPr fitToPage="1"/>
  </sheetPr>
  <dimension ref="A1:N34"/>
  <sheetViews>
    <sheetView zoomScale="90" zoomScaleNormal="90" zoomScalePageLayoutView="0" workbookViewId="0" topLeftCell="D1">
      <pane ySplit="2" topLeftCell="A3" activePane="bottomLeft" state="frozen"/>
      <selection pane="topLeft" activeCell="A1" sqref="A1"/>
      <selection pane="bottomLeft" activeCell="H33" sqref="H33"/>
    </sheetView>
  </sheetViews>
  <sheetFormatPr defaultColWidth="9.140625" defaultRowHeight="12.75"/>
  <cols>
    <col min="1" max="1" width="31.00390625" style="0" bestFit="1" customWidth="1"/>
    <col min="2" max="2" width="15.00390625" style="0" customWidth="1"/>
    <col min="3" max="3" width="12.28125" style="0" customWidth="1"/>
    <col min="4" max="4" width="42.00390625" style="0" bestFit="1" customWidth="1"/>
    <col min="5" max="5" width="3.8515625" style="0" customWidth="1"/>
    <col min="6" max="6" width="6.140625" style="0" customWidth="1"/>
    <col min="7" max="7" width="15.140625" style="0" customWidth="1"/>
    <col min="8" max="8" width="38.57421875" style="0" bestFit="1" customWidth="1"/>
    <col min="9" max="9" width="12.00390625" style="1" hidden="1" customWidth="1"/>
    <col min="10" max="10" width="6.7109375" style="0" customWidth="1"/>
    <col min="11" max="11" width="8.28125" style="0" customWidth="1"/>
    <col min="12" max="12" width="3.7109375" style="0" customWidth="1"/>
    <col min="13" max="13" width="20.7109375" style="0" bestFit="1" customWidth="1"/>
  </cols>
  <sheetData>
    <row r="1" spans="1:13" ht="12.75">
      <c r="A1" s="26" t="s">
        <v>63</v>
      </c>
      <c r="B1" s="27" t="s">
        <v>363</v>
      </c>
      <c r="C1" s="1"/>
      <c r="D1" s="1"/>
      <c r="E1" s="1"/>
      <c r="F1" t="s">
        <v>34</v>
      </c>
      <c r="G1" t="s">
        <v>35</v>
      </c>
      <c r="H1" t="s">
        <v>36</v>
      </c>
      <c r="I1" s="1" t="s">
        <v>376</v>
      </c>
      <c r="J1" t="s">
        <v>43</v>
      </c>
      <c r="K1" t="s">
        <v>44</v>
      </c>
      <c r="M1" s="205" t="s">
        <v>169</v>
      </c>
    </row>
    <row r="2" spans="1:13" ht="12.75">
      <c r="A2" s="26" t="s">
        <v>220</v>
      </c>
      <c r="B2" s="151" t="s">
        <v>364</v>
      </c>
      <c r="C2" s="1"/>
      <c r="D2" s="1"/>
      <c r="E2" s="1"/>
      <c r="M2" s="1"/>
    </row>
    <row r="3" spans="3:13" ht="12.75">
      <c r="C3" s="1"/>
      <c r="D3" s="1"/>
      <c r="E3" s="1"/>
      <c r="M3" s="1"/>
    </row>
    <row r="4" spans="1:13" ht="12.75">
      <c r="A4" s="73" t="s">
        <v>143</v>
      </c>
      <c r="B4" s="62" t="s">
        <v>150</v>
      </c>
      <c r="C4" s="63"/>
      <c r="D4" s="64"/>
      <c r="E4" s="1"/>
      <c r="F4" t="s">
        <v>150</v>
      </c>
      <c r="G4" t="s">
        <v>37</v>
      </c>
      <c r="H4" t="s">
        <v>143</v>
      </c>
      <c r="J4">
        <v>60</v>
      </c>
      <c r="K4" t="s">
        <v>45</v>
      </c>
      <c r="M4" s="204" t="s">
        <v>395</v>
      </c>
    </row>
    <row r="5" spans="1:13" ht="12.75">
      <c r="A5" s="24" t="s">
        <v>145</v>
      </c>
      <c r="B5" s="65" t="s">
        <v>151</v>
      </c>
      <c r="C5" s="64"/>
      <c r="D5" s="1"/>
      <c r="E5" s="1"/>
      <c r="F5" t="s">
        <v>151</v>
      </c>
      <c r="G5" t="s">
        <v>37</v>
      </c>
      <c r="H5" t="s">
        <v>145</v>
      </c>
      <c r="J5">
        <v>20</v>
      </c>
      <c r="K5" t="s">
        <v>45</v>
      </c>
      <c r="M5" s="204" t="s">
        <v>396</v>
      </c>
    </row>
    <row r="6" spans="1:13" ht="12.75">
      <c r="A6" s="24" t="s">
        <v>144</v>
      </c>
      <c r="B6" s="66" t="s">
        <v>152</v>
      </c>
      <c r="C6" s="1"/>
      <c r="D6" s="1"/>
      <c r="E6" s="1"/>
      <c r="F6" t="s">
        <v>152</v>
      </c>
      <c r="G6" t="s">
        <v>37</v>
      </c>
      <c r="H6" t="s">
        <v>144</v>
      </c>
      <c r="J6">
        <v>10</v>
      </c>
      <c r="K6" t="s">
        <v>45</v>
      </c>
      <c r="M6" s="204" t="s">
        <v>225</v>
      </c>
    </row>
    <row r="7" spans="1:13" ht="12.75">
      <c r="A7" s="60" t="s">
        <v>38</v>
      </c>
      <c r="B7" s="158" t="s">
        <v>153</v>
      </c>
      <c r="C7" s="1"/>
      <c r="D7" s="1"/>
      <c r="E7" s="1"/>
      <c r="F7" t="s">
        <v>153</v>
      </c>
      <c r="G7" t="s">
        <v>37</v>
      </c>
      <c r="H7" t="s">
        <v>38</v>
      </c>
      <c r="J7">
        <v>9</v>
      </c>
      <c r="K7" t="s">
        <v>45</v>
      </c>
      <c r="M7" s="204" t="s">
        <v>226</v>
      </c>
    </row>
    <row r="8" spans="1:13" ht="12.75">
      <c r="A8" s="24" t="s">
        <v>39</v>
      </c>
      <c r="B8" s="67" t="s">
        <v>221</v>
      </c>
      <c r="C8" s="1"/>
      <c r="D8" s="1"/>
      <c r="E8" s="1"/>
      <c r="F8" t="s">
        <v>221</v>
      </c>
      <c r="G8" t="s">
        <v>37</v>
      </c>
      <c r="H8" t="s">
        <v>39</v>
      </c>
      <c r="J8">
        <v>9</v>
      </c>
      <c r="K8" t="s">
        <v>45</v>
      </c>
      <c r="M8" s="204" t="s">
        <v>227</v>
      </c>
    </row>
    <row r="9" spans="1:13" ht="12.75">
      <c r="A9" s="24"/>
      <c r="B9" s="28"/>
      <c r="C9" s="1"/>
      <c r="D9" s="159"/>
      <c r="E9" s="159"/>
      <c r="F9" s="87" t="s">
        <v>154</v>
      </c>
      <c r="G9" s="87" t="s">
        <v>37</v>
      </c>
      <c r="H9" s="87" t="s">
        <v>32</v>
      </c>
      <c r="I9" s="159"/>
      <c r="J9" s="87">
        <v>10</v>
      </c>
      <c r="K9" s="87" t="s">
        <v>45</v>
      </c>
      <c r="M9" s="204" t="s">
        <v>228</v>
      </c>
    </row>
    <row r="10" spans="1:13" ht="12.75">
      <c r="A10" s="24" t="s">
        <v>32</v>
      </c>
      <c r="B10" s="67" t="s">
        <v>154</v>
      </c>
      <c r="C10" s="1"/>
      <c r="D10" s="159"/>
      <c r="E10" s="159"/>
      <c r="F10" s="87" t="s">
        <v>155</v>
      </c>
      <c r="G10" s="87" t="s">
        <v>37</v>
      </c>
      <c r="H10" s="87" t="s">
        <v>31</v>
      </c>
      <c r="I10" s="159"/>
      <c r="J10" s="87">
        <v>10</v>
      </c>
      <c r="K10" s="87" t="s">
        <v>45</v>
      </c>
      <c r="M10" s="204" t="s">
        <v>229</v>
      </c>
    </row>
    <row r="11" spans="1:14" ht="12.75">
      <c r="A11" s="24" t="s">
        <v>31</v>
      </c>
      <c r="B11" s="67" t="s">
        <v>155</v>
      </c>
      <c r="C11" s="1"/>
      <c r="D11" s="159"/>
      <c r="E11" s="159"/>
      <c r="F11" s="87" t="s">
        <v>156</v>
      </c>
      <c r="G11" s="87" t="s">
        <v>147</v>
      </c>
      <c r="H11" s="87" t="s">
        <v>13</v>
      </c>
      <c r="I11" s="159"/>
      <c r="J11" s="87">
        <v>5.2</v>
      </c>
      <c r="K11" s="87" t="s">
        <v>149</v>
      </c>
      <c r="L11" s="6"/>
      <c r="M11" s="204" t="s">
        <v>230</v>
      </c>
      <c r="N11" s="6"/>
    </row>
    <row r="12" spans="1:14" ht="12.75">
      <c r="A12" s="24" t="s">
        <v>13</v>
      </c>
      <c r="B12" s="68" t="s">
        <v>156</v>
      </c>
      <c r="C12" s="1"/>
      <c r="D12" s="160"/>
      <c r="E12" s="159"/>
      <c r="F12" s="87" t="s">
        <v>157</v>
      </c>
      <c r="G12" s="87" t="s">
        <v>147</v>
      </c>
      <c r="H12" s="87" t="s">
        <v>40</v>
      </c>
      <c r="I12" s="159" t="s">
        <v>372</v>
      </c>
      <c r="J12" s="87">
        <v>7</v>
      </c>
      <c r="K12" s="87" t="s">
        <v>45</v>
      </c>
      <c r="L12" s="6"/>
      <c r="M12" s="204" t="s">
        <v>231</v>
      </c>
      <c r="N12" s="6"/>
    </row>
    <row r="13" spans="1:14" ht="12.75">
      <c r="A13" s="24" t="s">
        <v>40</v>
      </c>
      <c r="B13" s="69" t="s">
        <v>157</v>
      </c>
      <c r="C13" s="1"/>
      <c r="D13" s="159"/>
      <c r="E13" s="159"/>
      <c r="F13" s="87" t="s">
        <v>222</v>
      </c>
      <c r="G13" s="87" t="s">
        <v>147</v>
      </c>
      <c r="H13" s="87" t="s">
        <v>41</v>
      </c>
      <c r="I13" s="159" t="s">
        <v>372</v>
      </c>
      <c r="J13" s="87">
        <v>7</v>
      </c>
      <c r="K13" s="87" t="s">
        <v>45</v>
      </c>
      <c r="L13" s="6"/>
      <c r="M13" s="204" t="s">
        <v>232</v>
      </c>
      <c r="N13" s="6"/>
    </row>
    <row r="14" spans="1:14" ht="12.75">
      <c r="A14" s="24" t="s">
        <v>41</v>
      </c>
      <c r="B14" s="70" t="s">
        <v>222</v>
      </c>
      <c r="C14" s="1"/>
      <c r="D14" s="159"/>
      <c r="E14" s="159"/>
      <c r="F14" s="87" t="s">
        <v>158</v>
      </c>
      <c r="G14" s="87" t="s">
        <v>147</v>
      </c>
      <c r="H14" s="87" t="s">
        <v>14</v>
      </c>
      <c r="I14" s="159" t="s">
        <v>373</v>
      </c>
      <c r="J14" s="87">
        <v>2.1</v>
      </c>
      <c r="K14" s="161" t="s">
        <v>371</v>
      </c>
      <c r="L14" s="6"/>
      <c r="M14" s="204" t="s">
        <v>233</v>
      </c>
      <c r="N14" s="6"/>
    </row>
    <row r="15" spans="1:14" ht="12.75">
      <c r="A15" s="24"/>
      <c r="B15" s="28"/>
      <c r="C15" s="1"/>
      <c r="D15" s="159"/>
      <c r="E15" s="159"/>
      <c r="F15" s="87" t="s">
        <v>159</v>
      </c>
      <c r="G15" s="87" t="s">
        <v>147</v>
      </c>
      <c r="H15" s="162" t="s">
        <v>15</v>
      </c>
      <c r="I15" s="159" t="s">
        <v>372</v>
      </c>
      <c r="J15" s="87">
        <v>7</v>
      </c>
      <c r="K15" s="87" t="s">
        <v>45</v>
      </c>
      <c r="L15" s="6"/>
      <c r="M15" s="204" t="s">
        <v>234</v>
      </c>
      <c r="N15" s="6"/>
    </row>
    <row r="16" spans="1:14" ht="12.75">
      <c r="A16" s="24" t="s">
        <v>14</v>
      </c>
      <c r="B16" s="70" t="s">
        <v>158</v>
      </c>
      <c r="C16" s="1"/>
      <c r="D16" s="159"/>
      <c r="E16" s="159"/>
      <c r="F16" s="87" t="s">
        <v>78</v>
      </c>
      <c r="G16" s="87" t="s">
        <v>147</v>
      </c>
      <c r="H16" s="162" t="s">
        <v>137</v>
      </c>
      <c r="I16" s="159" t="s">
        <v>375</v>
      </c>
      <c r="J16" s="87">
        <v>3.2</v>
      </c>
      <c r="K16" s="87" t="s">
        <v>46</v>
      </c>
      <c r="L16" s="6"/>
      <c r="M16" s="204" t="s">
        <v>235</v>
      </c>
      <c r="N16" s="6"/>
    </row>
    <row r="17" spans="1:14" ht="12.75">
      <c r="A17" s="25" t="s">
        <v>15</v>
      </c>
      <c r="B17" s="71" t="s">
        <v>159</v>
      </c>
      <c r="C17" s="1"/>
      <c r="D17" s="159"/>
      <c r="E17" s="159"/>
      <c r="F17" s="87" t="s">
        <v>128</v>
      </c>
      <c r="G17" s="87" t="s">
        <v>147</v>
      </c>
      <c r="H17" s="162" t="s">
        <v>20</v>
      </c>
      <c r="I17" s="159" t="s">
        <v>372</v>
      </c>
      <c r="J17" s="87">
        <v>7</v>
      </c>
      <c r="K17" s="87" t="s">
        <v>45</v>
      </c>
      <c r="L17" s="6"/>
      <c r="M17" s="204" t="s">
        <v>236</v>
      </c>
      <c r="N17" s="6"/>
    </row>
    <row r="18" spans="1:13" ht="12.75">
      <c r="A18" s="24" t="s">
        <v>137</v>
      </c>
      <c r="B18" s="68" t="s">
        <v>78</v>
      </c>
      <c r="C18" s="1"/>
      <c r="D18" s="159"/>
      <c r="E18" s="159"/>
      <c r="F18" s="87" t="s">
        <v>114</v>
      </c>
      <c r="G18" s="87" t="s">
        <v>147</v>
      </c>
      <c r="H18" s="162" t="s">
        <v>141</v>
      </c>
      <c r="I18" s="163" t="s">
        <v>377</v>
      </c>
      <c r="J18" s="87">
        <v>3.2</v>
      </c>
      <c r="K18" s="87" t="s">
        <v>47</v>
      </c>
      <c r="M18" s="204" t="s">
        <v>237</v>
      </c>
    </row>
    <row r="19" spans="1:13" ht="12.75">
      <c r="A19" s="25" t="s">
        <v>20</v>
      </c>
      <c r="B19" s="67" t="s">
        <v>128</v>
      </c>
      <c r="C19" s="1"/>
      <c r="D19" s="159"/>
      <c r="E19" s="159"/>
      <c r="F19" s="87" t="s">
        <v>160</v>
      </c>
      <c r="G19" s="87" t="s">
        <v>147</v>
      </c>
      <c r="H19" s="162" t="s">
        <v>140</v>
      </c>
      <c r="I19" s="159" t="s">
        <v>375</v>
      </c>
      <c r="J19" s="87">
        <v>3.2</v>
      </c>
      <c r="K19" s="87" t="s">
        <v>46</v>
      </c>
      <c r="M19" s="204" t="s">
        <v>238</v>
      </c>
    </row>
    <row r="20" spans="1:13" ht="12.75">
      <c r="A20" s="24" t="s">
        <v>141</v>
      </c>
      <c r="B20" s="67" t="s">
        <v>114</v>
      </c>
      <c r="C20" s="1"/>
      <c r="D20" s="159"/>
      <c r="E20" s="159"/>
      <c r="F20" s="87" t="s">
        <v>161</v>
      </c>
      <c r="G20" s="87" t="s">
        <v>147</v>
      </c>
      <c r="H20" s="162" t="s">
        <v>19</v>
      </c>
      <c r="I20" s="159" t="s">
        <v>374</v>
      </c>
      <c r="J20" s="87">
        <v>3.2</v>
      </c>
      <c r="K20" s="87" t="s">
        <v>48</v>
      </c>
      <c r="M20" s="204" t="s">
        <v>239</v>
      </c>
    </row>
    <row r="21" spans="1:13" ht="12.75">
      <c r="A21" s="24" t="s">
        <v>140</v>
      </c>
      <c r="B21" s="67" t="s">
        <v>160</v>
      </c>
      <c r="C21" s="1"/>
      <c r="D21" s="159"/>
      <c r="E21" s="159"/>
      <c r="F21" s="87" t="s">
        <v>129</v>
      </c>
      <c r="G21" s="87" t="s">
        <v>147</v>
      </c>
      <c r="H21" s="162" t="s">
        <v>139</v>
      </c>
      <c r="I21" s="159" t="s">
        <v>375</v>
      </c>
      <c r="J21" s="87">
        <v>3.2</v>
      </c>
      <c r="K21" s="87" t="s">
        <v>46</v>
      </c>
      <c r="M21" s="204" t="s">
        <v>240</v>
      </c>
    </row>
    <row r="22" spans="1:13" ht="12.75">
      <c r="A22" s="25" t="s">
        <v>19</v>
      </c>
      <c r="B22" s="67" t="s">
        <v>161</v>
      </c>
      <c r="C22" s="1"/>
      <c r="D22" s="159"/>
      <c r="E22" s="159"/>
      <c r="F22" s="87" t="s">
        <v>120</v>
      </c>
      <c r="G22" s="87" t="s">
        <v>147</v>
      </c>
      <c r="H22" s="162" t="s">
        <v>138</v>
      </c>
      <c r="I22" s="159" t="s">
        <v>374</v>
      </c>
      <c r="J22" s="87">
        <v>3.2</v>
      </c>
      <c r="K22" s="87" t="s">
        <v>48</v>
      </c>
      <c r="M22" s="204" t="s">
        <v>241</v>
      </c>
    </row>
    <row r="23" spans="1:13" ht="12.75">
      <c r="A23" s="24" t="s">
        <v>139</v>
      </c>
      <c r="B23" s="67" t="s">
        <v>129</v>
      </c>
      <c r="D23" s="87"/>
      <c r="E23" s="87"/>
      <c r="F23" s="87" t="s">
        <v>162</v>
      </c>
      <c r="G23" s="87" t="s">
        <v>147</v>
      </c>
      <c r="H23" s="87" t="s">
        <v>22</v>
      </c>
      <c r="I23" s="159" t="s">
        <v>374</v>
      </c>
      <c r="J23" s="87">
        <v>3.2</v>
      </c>
      <c r="K23" s="87" t="s">
        <v>48</v>
      </c>
      <c r="M23" s="204" t="s">
        <v>242</v>
      </c>
    </row>
    <row r="24" spans="1:13" ht="12.75">
      <c r="A24" s="24" t="s">
        <v>138</v>
      </c>
      <c r="B24" s="67" t="s">
        <v>120</v>
      </c>
      <c r="D24" s="87"/>
      <c r="E24" s="87"/>
      <c r="F24" s="87" t="s">
        <v>163</v>
      </c>
      <c r="G24" s="87" t="s">
        <v>147</v>
      </c>
      <c r="H24" s="164" t="s">
        <v>380</v>
      </c>
      <c r="I24" s="163" t="s">
        <v>374</v>
      </c>
      <c r="J24" s="87">
        <v>3.2</v>
      </c>
      <c r="K24" s="87" t="s">
        <v>48</v>
      </c>
      <c r="M24" s="204" t="s">
        <v>243</v>
      </c>
    </row>
    <row r="25" spans="1:13" ht="12.75">
      <c r="A25" s="24" t="s">
        <v>22</v>
      </c>
      <c r="B25" s="67" t="s">
        <v>162</v>
      </c>
      <c r="D25" s="87"/>
      <c r="E25" s="87"/>
      <c r="F25" s="87" t="s">
        <v>130</v>
      </c>
      <c r="G25" s="87" t="s">
        <v>147</v>
      </c>
      <c r="H25" s="87" t="s">
        <v>142</v>
      </c>
      <c r="I25" s="159" t="s">
        <v>374</v>
      </c>
      <c r="J25" s="87">
        <v>3.2</v>
      </c>
      <c r="K25" s="87" t="s">
        <v>48</v>
      </c>
      <c r="M25" s="204" t="s">
        <v>244</v>
      </c>
    </row>
    <row r="26" spans="1:13" ht="12.75">
      <c r="A26" s="166" t="s">
        <v>355</v>
      </c>
      <c r="B26" s="68" t="s">
        <v>163</v>
      </c>
      <c r="C26" s="1"/>
      <c r="D26" s="160"/>
      <c r="E26" s="87"/>
      <c r="F26" s="87" t="s">
        <v>223</v>
      </c>
      <c r="G26" s="87" t="s">
        <v>37</v>
      </c>
      <c r="H26" s="87" t="s">
        <v>28</v>
      </c>
      <c r="I26" s="159"/>
      <c r="J26" s="87">
        <v>4</v>
      </c>
      <c r="K26" s="87" t="s">
        <v>45</v>
      </c>
      <c r="M26" s="204" t="s">
        <v>245</v>
      </c>
    </row>
    <row r="27" spans="1:13" ht="12.75">
      <c r="A27" s="167" t="s">
        <v>142</v>
      </c>
      <c r="B27" s="67" t="s">
        <v>130</v>
      </c>
      <c r="D27" s="87"/>
      <c r="E27" s="87"/>
      <c r="F27" s="87" t="s">
        <v>378</v>
      </c>
      <c r="G27" s="87" t="s">
        <v>37</v>
      </c>
      <c r="H27" s="87" t="s">
        <v>370</v>
      </c>
      <c r="I27" s="159"/>
      <c r="J27" s="87">
        <v>4</v>
      </c>
      <c r="K27" s="87" t="s">
        <v>45</v>
      </c>
      <c r="M27" s="204" t="s">
        <v>246</v>
      </c>
    </row>
    <row r="28" spans="1:13" ht="12.75">
      <c r="A28" s="167" t="s">
        <v>28</v>
      </c>
      <c r="B28" s="67" t="s">
        <v>223</v>
      </c>
      <c r="D28" s="87"/>
      <c r="E28" s="87"/>
      <c r="F28" s="87" t="s">
        <v>121</v>
      </c>
      <c r="G28" s="87" t="s">
        <v>148</v>
      </c>
      <c r="H28" s="87" t="s">
        <v>42</v>
      </c>
      <c r="I28" s="159"/>
      <c r="J28" s="87" t="s">
        <v>165</v>
      </c>
      <c r="K28" s="87" t="s">
        <v>45</v>
      </c>
      <c r="M28" s="204" t="s">
        <v>247</v>
      </c>
    </row>
    <row r="29" spans="1:13" ht="12.75">
      <c r="A29" s="166" t="s">
        <v>370</v>
      </c>
      <c r="B29" s="67" t="s">
        <v>378</v>
      </c>
      <c r="D29" s="87"/>
      <c r="E29" s="87"/>
      <c r="F29" s="87" t="s">
        <v>217</v>
      </c>
      <c r="G29" s="87" t="s">
        <v>147</v>
      </c>
      <c r="H29" s="87" t="s">
        <v>30</v>
      </c>
      <c r="I29" s="159" t="s">
        <v>375</v>
      </c>
      <c r="J29" s="87">
        <v>3.2</v>
      </c>
      <c r="K29" s="87" t="s">
        <v>46</v>
      </c>
      <c r="M29" s="204" t="s">
        <v>248</v>
      </c>
    </row>
    <row r="30" spans="1:13" ht="12.75">
      <c r="A30" s="24"/>
      <c r="B30" s="58"/>
      <c r="C30" s="154"/>
      <c r="D30" s="165"/>
      <c r="E30" s="87"/>
      <c r="F30" s="87" t="s">
        <v>224</v>
      </c>
      <c r="G30" s="87" t="s">
        <v>147</v>
      </c>
      <c r="H30" s="87" t="s">
        <v>136</v>
      </c>
      <c r="I30" s="159" t="s">
        <v>375</v>
      </c>
      <c r="J30" s="87">
        <v>3.2</v>
      </c>
      <c r="K30" s="87" t="s">
        <v>46</v>
      </c>
      <c r="M30" s="204" t="s">
        <v>249</v>
      </c>
    </row>
    <row r="31" spans="1:13" ht="12.75">
      <c r="A31" s="24" t="s">
        <v>42</v>
      </c>
      <c r="B31" s="59"/>
      <c r="D31" s="87"/>
      <c r="E31" s="87"/>
      <c r="F31" s="259" t="s">
        <v>441</v>
      </c>
      <c r="G31" s="259" t="s">
        <v>37</v>
      </c>
      <c r="H31" s="260" t="s">
        <v>215</v>
      </c>
      <c r="I31" s="261"/>
      <c r="J31" s="259">
        <v>8</v>
      </c>
      <c r="K31" s="259" t="s">
        <v>45</v>
      </c>
      <c r="M31" s="258" t="s">
        <v>443</v>
      </c>
    </row>
    <row r="32" spans="1:2" ht="12.75">
      <c r="A32" s="24" t="s">
        <v>146</v>
      </c>
      <c r="B32" s="72" t="s">
        <v>217</v>
      </c>
    </row>
    <row r="33" spans="1:2" ht="25.5">
      <c r="A33" s="57" t="s">
        <v>216</v>
      </c>
      <c r="B33" s="72" t="s">
        <v>224</v>
      </c>
    </row>
    <row r="34" spans="1:4" ht="12.75">
      <c r="A34" s="257" t="s">
        <v>442</v>
      </c>
      <c r="B34" s="72" t="s">
        <v>441</v>
      </c>
      <c r="C34" s="155"/>
      <c r="D34" s="156"/>
    </row>
  </sheetData>
  <sheetProtection/>
  <printOptions/>
  <pageMargins left="0.7479166666666667" right="0.7479166666666667" top="0.9840277777777778" bottom="0.9840277777777778" header="0.5118055555555556" footer="0.5118055555555556"/>
  <pageSetup fitToHeight="1" fitToWidth="1" horizontalDpi="300" verticalDpi="300" orientation="landscape" scale="60" r:id="rId1"/>
</worksheet>
</file>

<file path=xl/worksheets/sheet5.xml><?xml version="1.0" encoding="utf-8"?>
<worksheet xmlns="http://schemas.openxmlformats.org/spreadsheetml/2006/main" xmlns:r="http://schemas.openxmlformats.org/officeDocument/2006/relationships">
  <sheetPr codeName="Sheet1">
    <tabColor indexed="45"/>
  </sheetPr>
  <dimension ref="A1:E2"/>
  <sheetViews>
    <sheetView zoomScale="75" zoomScaleNormal="75" zoomScalePageLayoutView="0" workbookViewId="0" topLeftCell="A1">
      <selection activeCell="A1" sqref="A1"/>
    </sheetView>
  </sheetViews>
  <sheetFormatPr defaultColWidth="9.140625" defaultRowHeight="12.75"/>
  <cols>
    <col min="1" max="1" width="14.8515625" style="0" customWidth="1"/>
    <col min="2" max="2" width="20.57421875" style="0" customWidth="1"/>
    <col min="3" max="3" width="30.00390625" style="0" customWidth="1"/>
    <col min="4" max="4" width="14.28125" style="0" customWidth="1"/>
    <col min="5" max="5" width="19.00390625" style="0" customWidth="1"/>
  </cols>
  <sheetData>
    <row r="1" spans="1:5" ht="12.75">
      <c r="A1" s="26" t="s">
        <v>261</v>
      </c>
      <c r="B1" s="26" t="s">
        <v>262</v>
      </c>
      <c r="C1" s="26" t="s">
        <v>263</v>
      </c>
      <c r="D1" s="26" t="s">
        <v>346</v>
      </c>
      <c r="E1" s="152" t="s">
        <v>367</v>
      </c>
    </row>
    <row r="2" spans="1:5" ht="12.75">
      <c r="A2" s="153" t="str">
        <f>Header!T4</f>
        <v>DENSACPT</v>
      </c>
      <c r="B2" s="153" t="s">
        <v>50</v>
      </c>
      <c r="C2" s="153" t="s">
        <v>173</v>
      </c>
      <c r="D2" s="153">
        <f>Header!D17</f>
      </c>
      <c r="E2" s="153">
        <f>Header!D16</f>
        <v>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tabColor indexed="45"/>
  </sheetPr>
  <dimension ref="A1:F110"/>
  <sheetViews>
    <sheetView zoomScale="90" zoomScaleNormal="90" zoomScalePageLayoutView="0" workbookViewId="0" topLeftCell="A1">
      <pane ySplit="3" topLeftCell="A4" activePane="bottomLeft" state="frozen"/>
      <selection pane="topLeft" activeCell="A1" sqref="A1"/>
      <selection pane="bottomLeft" activeCell="E9" sqref="E9"/>
    </sheetView>
  </sheetViews>
  <sheetFormatPr defaultColWidth="9.140625" defaultRowHeight="12.75"/>
  <cols>
    <col min="1" max="1" width="36.421875" style="150" customWidth="1"/>
    <col min="2" max="2" width="17.8515625" style="150" customWidth="1"/>
    <col min="3" max="3" width="19.00390625" style="221" customWidth="1"/>
  </cols>
  <sheetData>
    <row r="1" spans="1:6" ht="12.75">
      <c r="A1" s="213" t="s">
        <v>56</v>
      </c>
      <c r="B1" s="214" t="s">
        <v>425</v>
      </c>
      <c r="C1" s="215" t="s">
        <v>423</v>
      </c>
      <c r="E1" s="34"/>
      <c r="F1" s="26" t="s">
        <v>64</v>
      </c>
    </row>
    <row r="2" spans="1:6" ht="12.75">
      <c r="A2" s="213"/>
      <c r="B2" s="213" t="s">
        <v>426</v>
      </c>
      <c r="C2" s="213" t="s">
        <v>424</v>
      </c>
      <c r="E2" s="147"/>
      <c r="F2" s="33" t="s">
        <v>176</v>
      </c>
    </row>
    <row r="3" spans="1:6" ht="12.75">
      <c r="A3" s="216"/>
      <c r="B3" s="216"/>
      <c r="C3" s="217"/>
      <c r="F3" s="35" t="s">
        <v>178</v>
      </c>
    </row>
    <row r="4" spans="1:3" ht="12.75" hidden="1">
      <c r="A4" s="218" t="s">
        <v>105</v>
      </c>
      <c r="B4" s="218" t="s">
        <v>105</v>
      </c>
      <c r="C4" s="218" t="s">
        <v>105</v>
      </c>
    </row>
    <row r="5" spans="1:3" ht="12.75" hidden="1">
      <c r="A5" s="269" t="s">
        <v>107</v>
      </c>
      <c r="B5" s="270" t="s">
        <v>108</v>
      </c>
      <c r="C5" s="271" t="s">
        <v>109</v>
      </c>
    </row>
    <row r="6" spans="1:3" ht="12.75">
      <c r="A6" s="272">
        <f>Header!I11</f>
        <v>0</v>
      </c>
      <c r="B6" s="273">
        <f>Header!P11</f>
        <v>0</v>
      </c>
      <c r="C6" s="274">
        <f>Header!U11</f>
        <v>0</v>
      </c>
    </row>
    <row r="7" spans="1:3" ht="12.75">
      <c r="A7" s="219"/>
      <c r="B7" s="211"/>
      <c r="C7" s="220"/>
    </row>
    <row r="8" spans="1:3" ht="12.75">
      <c r="A8" s="211"/>
      <c r="B8" s="211"/>
      <c r="C8" s="220"/>
    </row>
    <row r="9" spans="1:3" ht="12.75">
      <c r="A9" s="211"/>
      <c r="B9" s="211"/>
      <c r="C9" s="220"/>
    </row>
    <row r="10" spans="1:3" ht="12.75">
      <c r="A10" s="211"/>
      <c r="B10" s="211"/>
      <c r="C10" s="220"/>
    </row>
    <row r="11" spans="1:3" ht="12.75">
      <c r="A11" s="211"/>
      <c r="B11" s="211"/>
      <c r="C11" s="220"/>
    </row>
    <row r="12" spans="1:3" ht="12.75">
      <c r="A12" s="211"/>
      <c r="B12" s="211"/>
      <c r="C12" s="220"/>
    </row>
    <row r="13" spans="1:3" ht="12.75">
      <c r="A13" s="211"/>
      <c r="B13" s="211"/>
      <c r="C13" s="220"/>
    </row>
    <row r="14" spans="1:3" ht="12.75">
      <c r="A14" s="211"/>
      <c r="B14" s="211"/>
      <c r="C14" s="220"/>
    </row>
    <row r="15" spans="1:3" ht="12.75">
      <c r="A15" s="211"/>
      <c r="B15" s="211"/>
      <c r="C15" s="220"/>
    </row>
    <row r="16" spans="1:3" ht="12.75">
      <c r="A16" s="211"/>
      <c r="B16" s="211"/>
      <c r="C16" s="220"/>
    </row>
    <row r="17" spans="1:3" ht="12.75">
      <c r="A17" s="211"/>
      <c r="B17" s="211"/>
      <c r="C17" s="220"/>
    </row>
    <row r="18" spans="1:3" ht="12.75">
      <c r="A18" s="211"/>
      <c r="B18" s="211"/>
      <c r="C18" s="220"/>
    </row>
    <row r="19" spans="1:3" ht="12.75">
      <c r="A19" s="211"/>
      <c r="B19" s="211"/>
      <c r="C19" s="220"/>
    </row>
    <row r="20" spans="1:3" ht="12.75">
      <c r="A20" s="211"/>
      <c r="B20" s="211"/>
      <c r="C20" s="220"/>
    </row>
    <row r="21" spans="1:3" ht="12.75">
      <c r="A21" s="211"/>
      <c r="B21" s="211"/>
      <c r="C21" s="220"/>
    </row>
    <row r="22" spans="1:3" ht="12.75">
      <c r="A22" s="211"/>
      <c r="B22" s="211"/>
      <c r="C22" s="220"/>
    </row>
    <row r="23" spans="1:3" ht="12.75">
      <c r="A23" s="211"/>
      <c r="B23" s="211"/>
      <c r="C23" s="220"/>
    </row>
    <row r="24" spans="1:3" ht="12.75">
      <c r="A24" s="211"/>
      <c r="B24" s="211"/>
      <c r="C24" s="220"/>
    </row>
    <row r="25" spans="1:3" ht="12.75">
      <c r="A25" s="211"/>
      <c r="B25" s="211"/>
      <c r="C25" s="220"/>
    </row>
    <row r="26" spans="1:3" ht="12.75">
      <c r="A26" s="211"/>
      <c r="B26" s="211"/>
      <c r="C26" s="220"/>
    </row>
    <row r="27" spans="1:3" ht="12.75">
      <c r="A27" s="211"/>
      <c r="B27" s="211"/>
      <c r="C27" s="220"/>
    </row>
    <row r="28" spans="1:3" ht="12.75">
      <c r="A28" s="211"/>
      <c r="B28" s="211"/>
      <c r="C28" s="220"/>
    </row>
    <row r="29" spans="1:3" ht="12.75">
      <c r="A29" s="211"/>
      <c r="B29" s="211"/>
      <c r="C29" s="220"/>
    </row>
    <row r="30" spans="1:3" ht="12.75">
      <c r="A30" s="211"/>
      <c r="B30" s="211"/>
      <c r="C30" s="220"/>
    </row>
    <row r="31" spans="1:3" ht="12.75">
      <c r="A31" s="211"/>
      <c r="B31" s="211"/>
      <c r="C31" s="220"/>
    </row>
    <row r="32" spans="1:3" ht="12.75">
      <c r="A32" s="211"/>
      <c r="B32" s="211"/>
      <c r="C32" s="220"/>
    </row>
    <row r="33" spans="1:3" ht="12.75">
      <c r="A33" s="211"/>
      <c r="B33" s="211"/>
      <c r="C33" s="220"/>
    </row>
    <row r="34" spans="1:3" ht="12.75">
      <c r="A34" s="211"/>
      <c r="B34" s="211"/>
      <c r="C34" s="220"/>
    </row>
    <row r="35" spans="1:3" ht="12.75">
      <c r="A35" s="211"/>
      <c r="B35" s="211"/>
      <c r="C35" s="220"/>
    </row>
    <row r="36" spans="1:3" ht="12.75">
      <c r="A36" s="211"/>
      <c r="B36" s="211"/>
      <c r="C36" s="220"/>
    </row>
    <row r="37" spans="1:3" ht="12.75">
      <c r="A37" s="211"/>
      <c r="B37" s="211"/>
      <c r="C37" s="220"/>
    </row>
    <row r="38" spans="1:3" ht="12.75">
      <c r="A38" s="211"/>
      <c r="B38" s="211"/>
      <c r="C38" s="220"/>
    </row>
    <row r="39" spans="1:3" ht="12.75">
      <c r="A39" s="211"/>
      <c r="B39" s="211"/>
      <c r="C39" s="220"/>
    </row>
    <row r="40" spans="1:3" ht="12.75">
      <c r="A40" s="211"/>
      <c r="B40" s="211"/>
      <c r="C40" s="220"/>
    </row>
    <row r="41" spans="1:3" ht="12.75">
      <c r="A41" s="211"/>
      <c r="B41" s="211"/>
      <c r="C41" s="220"/>
    </row>
    <row r="42" spans="1:3" ht="12.75">
      <c r="A42" s="211"/>
      <c r="B42" s="211"/>
      <c r="C42" s="220"/>
    </row>
    <row r="43" spans="1:3" ht="12.75">
      <c r="A43" s="211"/>
      <c r="B43" s="211"/>
      <c r="C43" s="220"/>
    </row>
    <row r="44" spans="1:3" ht="12.75">
      <c r="A44" s="211"/>
      <c r="B44" s="211"/>
      <c r="C44" s="220"/>
    </row>
    <row r="45" spans="1:3" ht="12.75">
      <c r="A45" s="211"/>
      <c r="B45" s="211"/>
      <c r="C45" s="220"/>
    </row>
    <row r="46" spans="1:3" ht="12.75">
      <c r="A46" s="211"/>
      <c r="B46" s="211"/>
      <c r="C46" s="220"/>
    </row>
    <row r="47" spans="1:3" ht="12.75">
      <c r="A47" s="211"/>
      <c r="B47" s="211"/>
      <c r="C47" s="220"/>
    </row>
    <row r="48" spans="1:3" ht="12.75">
      <c r="A48" s="211"/>
      <c r="B48" s="211"/>
      <c r="C48" s="220"/>
    </row>
    <row r="49" spans="1:3" ht="12.75">
      <c r="A49" s="211"/>
      <c r="B49" s="211"/>
      <c r="C49" s="220"/>
    </row>
    <row r="50" spans="1:3" ht="12.75">
      <c r="A50" s="211"/>
      <c r="B50" s="211"/>
      <c r="C50" s="220"/>
    </row>
    <row r="51" spans="1:3" ht="12.75">
      <c r="A51" s="211"/>
      <c r="B51" s="211"/>
      <c r="C51" s="220"/>
    </row>
    <row r="52" spans="1:3" ht="12.75">
      <c r="A52" s="211"/>
      <c r="B52" s="211"/>
      <c r="C52" s="220"/>
    </row>
    <row r="53" spans="1:3" ht="12.75">
      <c r="A53" s="211"/>
      <c r="B53" s="211"/>
      <c r="C53" s="220"/>
    </row>
    <row r="54" spans="1:3" ht="12.75">
      <c r="A54" s="211"/>
      <c r="B54" s="211"/>
      <c r="C54" s="220"/>
    </row>
    <row r="55" spans="1:3" ht="12.75">
      <c r="A55" s="211"/>
      <c r="B55" s="211"/>
      <c r="C55" s="220"/>
    </row>
    <row r="56" spans="1:3" ht="12.75">
      <c r="A56" s="211"/>
      <c r="B56" s="211"/>
      <c r="C56" s="220"/>
    </row>
    <row r="57" spans="1:3" ht="12.75">
      <c r="A57" s="211"/>
      <c r="B57" s="211"/>
      <c r="C57" s="220"/>
    </row>
    <row r="58" spans="1:3" ht="12.75">
      <c r="A58" s="211"/>
      <c r="B58" s="211"/>
      <c r="C58" s="220"/>
    </row>
    <row r="59" spans="1:3" ht="12.75">
      <c r="A59" s="211"/>
      <c r="B59" s="211"/>
      <c r="C59" s="220"/>
    </row>
    <row r="60" spans="1:3" ht="12.75">
      <c r="A60" s="211"/>
      <c r="B60" s="211"/>
      <c r="C60" s="220"/>
    </row>
    <row r="61" spans="1:3" ht="12.75">
      <c r="A61" s="211"/>
      <c r="B61" s="211"/>
      <c r="C61" s="220"/>
    </row>
    <row r="62" spans="1:3" ht="12.75">
      <c r="A62" s="211"/>
      <c r="B62" s="211"/>
      <c r="C62" s="220"/>
    </row>
    <row r="63" spans="1:3" ht="12.75">
      <c r="A63" s="211"/>
      <c r="B63" s="211"/>
      <c r="C63" s="220"/>
    </row>
    <row r="64" spans="1:3" ht="12.75">
      <c r="A64" s="211"/>
      <c r="B64" s="211"/>
      <c r="C64" s="220"/>
    </row>
    <row r="65" spans="1:3" ht="12.75">
      <c r="A65" s="211"/>
      <c r="B65" s="211"/>
      <c r="C65" s="220"/>
    </row>
    <row r="66" spans="1:3" ht="12.75">
      <c r="A66" s="211"/>
      <c r="B66" s="211"/>
      <c r="C66" s="220"/>
    </row>
    <row r="67" spans="1:3" ht="12.75">
      <c r="A67" s="211"/>
      <c r="B67" s="211"/>
      <c r="C67" s="220"/>
    </row>
    <row r="68" spans="1:3" ht="12.75">
      <c r="A68" s="211"/>
      <c r="B68" s="211"/>
      <c r="C68" s="220"/>
    </row>
    <row r="69" spans="1:3" ht="12.75">
      <c r="A69" s="211"/>
      <c r="B69" s="211"/>
      <c r="C69" s="220"/>
    </row>
    <row r="70" spans="1:3" ht="12.75">
      <c r="A70" s="211"/>
      <c r="B70" s="211"/>
      <c r="C70" s="220"/>
    </row>
    <row r="71" spans="1:3" ht="12.75">
      <c r="A71" s="211"/>
      <c r="B71" s="211"/>
      <c r="C71" s="220"/>
    </row>
    <row r="72" spans="1:3" ht="12.75">
      <c r="A72" s="211"/>
      <c r="B72" s="211"/>
      <c r="C72" s="220"/>
    </row>
    <row r="73" spans="1:3" ht="12.75">
      <c r="A73" s="211"/>
      <c r="B73" s="211"/>
      <c r="C73" s="220"/>
    </row>
    <row r="74" spans="1:3" ht="12.75">
      <c r="A74" s="211"/>
      <c r="B74" s="211"/>
      <c r="C74" s="220"/>
    </row>
    <row r="75" spans="1:3" ht="12.75">
      <c r="A75" s="211"/>
      <c r="B75" s="211"/>
      <c r="C75" s="220"/>
    </row>
    <row r="76" spans="1:3" ht="12.75">
      <c r="A76" s="211"/>
      <c r="B76" s="211"/>
      <c r="C76" s="220"/>
    </row>
    <row r="77" spans="1:3" ht="12.75">
      <c r="A77" s="211"/>
      <c r="B77" s="211"/>
      <c r="C77" s="220"/>
    </row>
    <row r="78" spans="1:3" ht="12.75">
      <c r="A78" s="211"/>
      <c r="B78" s="211"/>
      <c r="C78" s="220"/>
    </row>
    <row r="79" spans="1:3" ht="12.75">
      <c r="A79" s="211"/>
      <c r="B79" s="211"/>
      <c r="C79" s="220"/>
    </row>
    <row r="80" spans="1:3" ht="12.75">
      <c r="A80" s="211"/>
      <c r="B80" s="211"/>
      <c r="C80" s="220"/>
    </row>
    <row r="81" spans="1:3" ht="12.75">
      <c r="A81" s="211"/>
      <c r="B81" s="211"/>
      <c r="C81" s="220"/>
    </row>
    <row r="82" spans="1:3" ht="12.75">
      <c r="A82" s="211"/>
      <c r="B82" s="211"/>
      <c r="C82" s="220"/>
    </row>
    <row r="83" spans="1:3" ht="12.75">
      <c r="A83" s="211"/>
      <c r="B83" s="211"/>
      <c r="C83" s="220"/>
    </row>
    <row r="84" spans="1:3" ht="12.75">
      <c r="A84" s="211"/>
      <c r="B84" s="211"/>
      <c r="C84" s="220"/>
    </row>
    <row r="85" spans="1:3" ht="12.75">
      <c r="A85" s="211"/>
      <c r="B85" s="211"/>
      <c r="C85" s="220"/>
    </row>
    <row r="86" spans="1:3" ht="12.75">
      <c r="A86" s="211"/>
      <c r="B86" s="211"/>
      <c r="C86" s="220"/>
    </row>
    <row r="87" spans="1:3" ht="12.75">
      <c r="A87" s="211"/>
      <c r="B87" s="211"/>
      <c r="C87" s="220"/>
    </row>
    <row r="88" spans="1:3" ht="12.75">
      <c r="A88" s="211"/>
      <c r="B88" s="211"/>
      <c r="C88" s="220"/>
    </row>
    <row r="89" spans="1:3" ht="12.75">
      <c r="A89" s="211"/>
      <c r="B89" s="211"/>
      <c r="C89" s="220"/>
    </row>
    <row r="90" spans="1:3" ht="12.75">
      <c r="A90" s="211"/>
      <c r="B90" s="211"/>
      <c r="C90" s="220"/>
    </row>
    <row r="91" spans="1:3" ht="12.75">
      <c r="A91" s="211"/>
      <c r="B91" s="211"/>
      <c r="C91" s="220"/>
    </row>
    <row r="92" spans="1:3" ht="12.75">
      <c r="A92" s="211"/>
      <c r="B92" s="211"/>
      <c r="C92" s="220"/>
    </row>
    <row r="93" spans="1:3" ht="12.75">
      <c r="A93" s="211"/>
      <c r="B93" s="211"/>
      <c r="C93" s="220"/>
    </row>
    <row r="94" spans="1:3" ht="12.75">
      <c r="A94" s="211"/>
      <c r="B94" s="211"/>
      <c r="C94" s="220"/>
    </row>
    <row r="95" spans="1:3" ht="12.75">
      <c r="A95" s="211"/>
      <c r="B95" s="211"/>
      <c r="C95" s="220"/>
    </row>
    <row r="96" spans="1:3" ht="12.75">
      <c r="A96" s="211"/>
      <c r="B96" s="211"/>
      <c r="C96" s="220"/>
    </row>
    <row r="97" spans="1:3" ht="12.75">
      <c r="A97" s="211"/>
      <c r="B97" s="211"/>
      <c r="C97" s="220"/>
    </row>
    <row r="98" spans="1:3" ht="12.75">
      <c r="A98" s="211"/>
      <c r="B98" s="211"/>
      <c r="C98" s="220"/>
    </row>
    <row r="99" spans="1:3" ht="12.75">
      <c r="A99" s="211"/>
      <c r="B99" s="211"/>
      <c r="C99" s="220"/>
    </row>
    <row r="100" spans="1:3" ht="12.75">
      <c r="A100" s="211"/>
      <c r="B100" s="211"/>
      <c r="C100" s="220"/>
    </row>
    <row r="101" spans="1:3" ht="12.75">
      <c r="A101" s="211"/>
      <c r="B101" s="211"/>
      <c r="C101" s="220"/>
    </row>
    <row r="102" spans="1:3" ht="12.75">
      <c r="A102" s="211"/>
      <c r="B102" s="211"/>
      <c r="C102" s="220"/>
    </row>
    <row r="103" spans="1:3" ht="12.75">
      <c r="A103" s="211"/>
      <c r="B103" s="211"/>
      <c r="C103" s="220"/>
    </row>
    <row r="104" spans="1:3" ht="12.75">
      <c r="A104" s="211"/>
      <c r="B104" s="211"/>
      <c r="C104" s="220"/>
    </row>
    <row r="105" spans="1:3" ht="12.75">
      <c r="A105" s="211"/>
      <c r="B105" s="211"/>
      <c r="C105" s="220"/>
    </row>
    <row r="106" spans="1:2" ht="12.75">
      <c r="A106" s="212"/>
      <c r="B106" s="212"/>
    </row>
    <row r="107" spans="1:2" ht="12.75">
      <c r="A107" s="212"/>
      <c r="B107" s="212"/>
    </row>
    <row r="108" spans="1:2" ht="12.75">
      <c r="A108" s="212"/>
      <c r="B108" s="212"/>
    </row>
    <row r="109" spans="1:2" ht="12.75">
      <c r="A109" s="212"/>
      <c r="B109" s="212"/>
    </row>
    <row r="110" spans="1:2" ht="12.75">
      <c r="A110" s="212"/>
      <c r="B110" s="212"/>
    </row>
  </sheetData>
  <sheetProtection/>
  <dataValidations count="2">
    <dataValidation type="textLength" allowBlank="1" showInputMessage="1" showErrorMessage="1" sqref="A6:A65536 A1:A3">
      <formula1>1</formula1>
      <formula2>13</formula2>
    </dataValidation>
    <dataValidation type="textLength" allowBlank="1" showInputMessage="1" showErrorMessage="1" sqref="B6:C65536">
      <formula1>1</formula1>
      <formula2>4</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9">
    <tabColor indexed="45"/>
  </sheetPr>
  <dimension ref="A1:B22"/>
  <sheetViews>
    <sheetView zoomScale="90" zoomScaleNormal="90" zoomScalePageLayoutView="0" workbookViewId="0" topLeftCell="A1">
      <selection activeCell="A1" sqref="A1"/>
    </sheetView>
  </sheetViews>
  <sheetFormatPr defaultColWidth="9.140625" defaultRowHeight="15" customHeight="1"/>
  <cols>
    <col min="1" max="1" width="18.7109375" style="0" bestFit="1" customWidth="1"/>
    <col min="2" max="2" width="14.28125" style="0" bestFit="1" customWidth="1"/>
  </cols>
  <sheetData>
    <row r="1" spans="1:2" ht="15" customHeight="1">
      <c r="A1" s="139" t="s">
        <v>333</v>
      </c>
      <c r="B1" s="142" t="s">
        <v>334</v>
      </c>
    </row>
    <row r="2" spans="1:2" ht="15" customHeight="1">
      <c r="A2" s="139" t="s">
        <v>335</v>
      </c>
      <c r="B2" s="142" t="s">
        <v>334</v>
      </c>
    </row>
    <row r="5" spans="1:2" ht="15" customHeight="1">
      <c r="A5" s="149" t="s">
        <v>359</v>
      </c>
      <c r="B5">
        <v>10450</v>
      </c>
    </row>
    <row r="6" spans="1:2" ht="15" customHeight="1">
      <c r="A6" s="149" t="s">
        <v>358</v>
      </c>
      <c r="B6">
        <v>10455</v>
      </c>
    </row>
    <row r="7" spans="1:2" ht="15" customHeight="1">
      <c r="A7" s="149" t="s">
        <v>170</v>
      </c>
      <c r="B7">
        <v>51100</v>
      </c>
    </row>
    <row r="8" spans="1:2" ht="15" customHeight="1">
      <c r="A8" s="149" t="s">
        <v>428</v>
      </c>
      <c r="B8">
        <v>51000</v>
      </c>
    </row>
    <row r="9" spans="1:2" ht="15" customHeight="1">
      <c r="A9" s="148" t="s">
        <v>365</v>
      </c>
      <c r="B9" s="3" t="s">
        <v>366</v>
      </c>
    </row>
    <row r="10" spans="1:2" ht="15" customHeight="1">
      <c r="A10" s="148"/>
      <c r="B10" s="3"/>
    </row>
    <row r="13" ht="15" customHeight="1">
      <c r="A13" s="140" t="s">
        <v>331</v>
      </c>
    </row>
    <row r="14" ht="15" customHeight="1">
      <c r="A14" s="141" t="s">
        <v>332</v>
      </c>
    </row>
    <row r="15" ht="15" customHeight="1">
      <c r="A15" s="141" t="s">
        <v>455</v>
      </c>
    </row>
    <row r="16" ht="15" customHeight="1">
      <c r="A16" s="141" t="s">
        <v>438</v>
      </c>
    </row>
    <row r="17" ht="15" customHeight="1">
      <c r="A17" s="141"/>
    </row>
    <row r="18" ht="15" customHeight="1">
      <c r="A18" s="139">
        <v>1</v>
      </c>
    </row>
    <row r="19" ht="15" customHeight="1">
      <c r="A19">
        <v>2</v>
      </c>
    </row>
    <row r="20" ht="15" customHeight="1">
      <c r="A20">
        <v>3</v>
      </c>
    </row>
    <row r="21" ht="15" customHeight="1">
      <c r="A21">
        <v>4</v>
      </c>
    </row>
    <row r="22" ht="15" customHeight="1">
      <c r="A22">
        <v>5</v>
      </c>
    </row>
  </sheetData>
  <sheetProtection selectLockedCells="1" selectUnlockedCell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tabColor indexed="45"/>
    <pageSetUpPr fitToPage="1"/>
  </sheetPr>
  <dimension ref="A1:BC16"/>
  <sheetViews>
    <sheetView zoomScale="75" zoomScaleNormal="75" zoomScalePageLayoutView="0" workbookViewId="0" topLeftCell="A1">
      <selection activeCell="A1" sqref="A1"/>
    </sheetView>
  </sheetViews>
  <sheetFormatPr defaultColWidth="9.140625" defaultRowHeight="12.75"/>
  <cols>
    <col min="1" max="1" width="45.7109375" style="0" customWidth="1"/>
    <col min="2" max="2" width="20.7109375" style="0" customWidth="1"/>
    <col min="3" max="3" width="32.57421875" style="0" customWidth="1"/>
    <col min="4" max="4" width="29.28125" style="0" customWidth="1"/>
    <col min="5" max="5" width="15.7109375" style="0" customWidth="1"/>
    <col min="6" max="6" width="29.28125" style="0" customWidth="1"/>
    <col min="7" max="7" width="21.421875" style="0" customWidth="1"/>
    <col min="8" max="8" width="11.00390625" style="0" customWidth="1"/>
    <col min="9" max="9" width="35.28125" style="0" customWidth="1"/>
    <col min="10" max="11" width="16.7109375" style="0" customWidth="1"/>
    <col min="12" max="12" width="17.7109375" style="0" customWidth="1"/>
    <col min="13" max="13" width="13.57421875" style="0" customWidth="1"/>
    <col min="14" max="14" width="26.57421875" style="0" customWidth="1"/>
    <col min="15" max="16" width="13.57421875" style="0" customWidth="1"/>
    <col min="17" max="17" width="33.140625" style="0" customWidth="1"/>
    <col min="18" max="18" width="23.7109375" style="0" customWidth="1"/>
    <col min="19" max="19" width="31.140625" style="0" customWidth="1"/>
    <col min="20" max="20" width="30.7109375" style="0" customWidth="1"/>
    <col min="21" max="21" width="13.28125" style="0" customWidth="1"/>
    <col min="22" max="22" width="23.140625" style="0" customWidth="1"/>
    <col min="23" max="23" width="31.7109375" style="0" customWidth="1"/>
    <col min="24" max="24" width="38.421875" style="0" customWidth="1"/>
    <col min="25" max="25" width="13.57421875" style="0" customWidth="1"/>
    <col min="26" max="26" width="46.140625" style="0" customWidth="1"/>
    <col min="27" max="27" width="30.00390625" style="0" customWidth="1"/>
    <col min="28" max="29" width="13.57421875" style="0" customWidth="1"/>
    <col min="30" max="30" width="17.28125" style="0" customWidth="1"/>
    <col min="31" max="31" width="14.140625" style="0" customWidth="1"/>
    <col min="32" max="32" width="14.8515625" style="0" customWidth="1"/>
    <col min="33" max="33" width="32.28125" style="0" customWidth="1"/>
    <col min="34" max="34" width="14.57421875" style="0" customWidth="1"/>
    <col min="35" max="35" width="13.57421875" style="0" customWidth="1"/>
    <col min="36" max="36" width="16.57421875" style="0" customWidth="1"/>
    <col min="37" max="37" width="20.00390625" style="0" customWidth="1"/>
    <col min="38" max="38" width="44.421875" style="0" customWidth="1"/>
    <col min="39" max="41" width="13.57421875" style="0" customWidth="1"/>
    <col min="42" max="42" width="15.00390625" style="0" customWidth="1"/>
    <col min="43" max="43" width="16.57421875" style="0" customWidth="1"/>
    <col min="44" max="44" width="16.7109375" style="0" customWidth="1"/>
    <col min="45" max="45" width="17.7109375" style="0" customWidth="1"/>
    <col min="46" max="46" width="24.140625" style="0" customWidth="1"/>
    <col min="47" max="51" width="13.57421875" style="0" customWidth="1"/>
    <col min="52" max="52" width="17.28125" style="0" customWidth="1"/>
    <col min="53" max="55" width="17.8515625" style="0" customWidth="1"/>
  </cols>
  <sheetData>
    <row r="1" spans="1:55" s="74" customFormat="1" ht="12.75" customHeight="1">
      <c r="A1" s="91" t="s">
        <v>264</v>
      </c>
      <c r="B1" s="92"/>
      <c r="C1" s="89"/>
      <c r="D1" s="89"/>
      <c r="E1" s="93" t="s">
        <v>94</v>
      </c>
      <c r="F1" s="89"/>
      <c r="G1" s="89"/>
      <c r="H1" s="89"/>
      <c r="I1" s="89"/>
      <c r="J1" s="89"/>
      <c r="K1" s="93" t="s">
        <v>94</v>
      </c>
      <c r="L1" s="89"/>
      <c r="M1" s="93" t="s">
        <v>94</v>
      </c>
      <c r="N1" s="92"/>
      <c r="O1" s="89"/>
      <c r="P1" s="93" t="s">
        <v>73</v>
      </c>
      <c r="Q1" s="89"/>
      <c r="R1" s="93" t="s">
        <v>73</v>
      </c>
      <c r="S1" s="89"/>
      <c r="T1" s="93" t="s">
        <v>73</v>
      </c>
      <c r="U1" s="89"/>
      <c r="V1" s="93" t="s">
        <v>73</v>
      </c>
      <c r="W1" s="89"/>
      <c r="X1" s="92"/>
      <c r="Y1" s="92"/>
      <c r="Z1" s="89"/>
      <c r="AA1" s="92"/>
      <c r="AB1" s="93" t="s">
        <v>73</v>
      </c>
      <c r="AC1" s="93" t="s">
        <v>73</v>
      </c>
      <c r="AD1" s="93" t="s">
        <v>73</v>
      </c>
      <c r="AE1" s="93" t="s">
        <v>73</v>
      </c>
      <c r="AF1" s="93" t="s">
        <v>73</v>
      </c>
      <c r="AG1" s="89"/>
      <c r="AH1" s="93" t="s">
        <v>73</v>
      </c>
      <c r="AI1" s="93" t="s">
        <v>73</v>
      </c>
      <c r="AJ1" s="93" t="s">
        <v>73</v>
      </c>
      <c r="AK1" s="93" t="s">
        <v>73</v>
      </c>
      <c r="AL1" s="89"/>
      <c r="AM1" s="93" t="s">
        <v>73</v>
      </c>
      <c r="AN1" s="89"/>
      <c r="AO1" s="93" t="s">
        <v>73</v>
      </c>
      <c r="AP1" s="93" t="s">
        <v>73</v>
      </c>
      <c r="AQ1" s="89"/>
      <c r="AR1" s="93" t="s">
        <v>73</v>
      </c>
      <c r="AS1" s="93" t="s">
        <v>73</v>
      </c>
      <c r="AT1" s="93" t="s">
        <v>73</v>
      </c>
      <c r="AU1" s="93" t="s">
        <v>73</v>
      </c>
      <c r="AV1" s="93" t="s">
        <v>73</v>
      </c>
      <c r="AW1" s="93" t="s">
        <v>73</v>
      </c>
      <c r="AX1" s="93" t="s">
        <v>73</v>
      </c>
      <c r="AY1" s="93" t="s">
        <v>73</v>
      </c>
      <c r="AZ1" s="93" t="s">
        <v>73</v>
      </c>
      <c r="BA1" s="93" t="s">
        <v>73</v>
      </c>
      <c r="BB1" s="93" t="s">
        <v>73</v>
      </c>
      <c r="BC1" s="93" t="s">
        <v>73</v>
      </c>
    </row>
    <row r="2" spans="1:55" s="74" customFormat="1" ht="12.75" customHeight="1">
      <c r="A2" s="91" t="s">
        <v>70</v>
      </c>
      <c r="B2" s="82" t="s">
        <v>75</v>
      </c>
      <c r="C2" s="83" t="s">
        <v>75</v>
      </c>
      <c r="D2" s="83" t="s">
        <v>75</v>
      </c>
      <c r="E2" s="83" t="s">
        <v>75</v>
      </c>
      <c r="F2" s="83" t="s">
        <v>75</v>
      </c>
      <c r="G2" s="83" t="s">
        <v>75</v>
      </c>
      <c r="H2" s="83" t="s">
        <v>75</v>
      </c>
      <c r="I2" s="83" t="s">
        <v>75</v>
      </c>
      <c r="J2" s="83" t="s">
        <v>75</v>
      </c>
      <c r="K2" s="83" t="s">
        <v>75</v>
      </c>
      <c r="L2" s="83" t="s">
        <v>75</v>
      </c>
      <c r="M2" s="83" t="s">
        <v>75</v>
      </c>
      <c r="N2" s="83" t="s">
        <v>75</v>
      </c>
      <c r="O2" s="83" t="s">
        <v>75</v>
      </c>
      <c r="P2" s="83" t="s">
        <v>75</v>
      </c>
      <c r="Q2" s="83" t="s">
        <v>75</v>
      </c>
      <c r="R2" s="83" t="s">
        <v>75</v>
      </c>
      <c r="S2" s="83" t="s">
        <v>75</v>
      </c>
      <c r="T2" s="83" t="s">
        <v>75</v>
      </c>
      <c r="U2" s="83" t="s">
        <v>75</v>
      </c>
      <c r="V2" s="83" t="s">
        <v>75</v>
      </c>
      <c r="W2" s="83" t="s">
        <v>75</v>
      </c>
      <c r="X2" s="83" t="s">
        <v>75</v>
      </c>
      <c r="Y2" s="83" t="s">
        <v>75</v>
      </c>
      <c r="Z2" s="83" t="s">
        <v>75</v>
      </c>
      <c r="AA2" s="83" t="s">
        <v>75</v>
      </c>
      <c r="AB2" s="83" t="s">
        <v>75</v>
      </c>
      <c r="AC2" s="83" t="s">
        <v>75</v>
      </c>
      <c r="AD2" s="83" t="s">
        <v>75</v>
      </c>
      <c r="AE2" s="83" t="s">
        <v>75</v>
      </c>
      <c r="AF2" s="83" t="s">
        <v>75</v>
      </c>
      <c r="AG2" s="83" t="s">
        <v>75</v>
      </c>
      <c r="AH2" s="83" t="s">
        <v>75</v>
      </c>
      <c r="AI2" s="83" t="s">
        <v>75</v>
      </c>
      <c r="AJ2" s="83" t="s">
        <v>75</v>
      </c>
      <c r="AK2" s="83" t="s">
        <v>75</v>
      </c>
      <c r="AL2" s="83" t="s">
        <v>75</v>
      </c>
      <c r="AM2" s="83" t="s">
        <v>75</v>
      </c>
      <c r="AN2" s="83" t="s">
        <v>75</v>
      </c>
      <c r="AO2" s="83" t="s">
        <v>75</v>
      </c>
      <c r="AP2" s="83" t="s">
        <v>75</v>
      </c>
      <c r="AQ2" s="83" t="s">
        <v>75</v>
      </c>
      <c r="AR2" s="83" t="s">
        <v>75</v>
      </c>
      <c r="AS2" s="83" t="s">
        <v>75</v>
      </c>
      <c r="AT2" s="83" t="s">
        <v>75</v>
      </c>
      <c r="AU2" s="83" t="s">
        <v>75</v>
      </c>
      <c r="AV2" s="83" t="s">
        <v>75</v>
      </c>
      <c r="AW2" s="83" t="s">
        <v>75</v>
      </c>
      <c r="AX2" s="83" t="s">
        <v>75</v>
      </c>
      <c r="AY2" s="83" t="s">
        <v>75</v>
      </c>
      <c r="AZ2" s="83" t="s">
        <v>75</v>
      </c>
      <c r="BA2" s="83" t="s">
        <v>75</v>
      </c>
      <c r="BB2" s="83" t="s">
        <v>75</v>
      </c>
      <c r="BC2" s="83" t="s">
        <v>75</v>
      </c>
    </row>
    <row r="3" spans="1:55" s="87" customFormat="1" ht="12.75" customHeight="1" thickBot="1">
      <c r="A3" s="91" t="s">
        <v>71</v>
      </c>
      <c r="B3" s="187" t="s">
        <v>76</v>
      </c>
      <c r="C3" s="86" t="s">
        <v>100</v>
      </c>
      <c r="D3" s="86" t="s">
        <v>86</v>
      </c>
      <c r="E3" s="86" t="s">
        <v>99</v>
      </c>
      <c r="F3" s="86" t="s">
        <v>83</v>
      </c>
      <c r="G3" s="86" t="s">
        <v>92</v>
      </c>
      <c r="H3" s="86" t="s">
        <v>91</v>
      </c>
      <c r="I3" s="86" t="s">
        <v>97</v>
      </c>
      <c r="J3" s="86" t="s">
        <v>168</v>
      </c>
      <c r="K3" s="86" t="s">
        <v>104</v>
      </c>
      <c r="L3" s="86" t="s">
        <v>103</v>
      </c>
      <c r="M3" s="86" t="s">
        <v>95</v>
      </c>
      <c r="N3" s="86" t="s">
        <v>80</v>
      </c>
      <c r="O3" s="86" t="s">
        <v>167</v>
      </c>
      <c r="P3" s="86" t="s">
        <v>82</v>
      </c>
      <c r="Q3" s="86" t="s">
        <v>81</v>
      </c>
      <c r="R3" s="86" t="s">
        <v>87</v>
      </c>
      <c r="S3" s="86" t="s">
        <v>88</v>
      </c>
      <c r="T3" s="86" t="s">
        <v>102</v>
      </c>
      <c r="U3" s="86" t="s">
        <v>93</v>
      </c>
      <c r="V3" s="86" t="s">
        <v>101</v>
      </c>
      <c r="W3" s="86" t="s">
        <v>89</v>
      </c>
      <c r="X3" s="86" t="s">
        <v>77</v>
      </c>
      <c r="Y3" s="86" t="s">
        <v>166</v>
      </c>
      <c r="Z3" s="86" t="s">
        <v>98</v>
      </c>
      <c r="AA3" s="86" t="s">
        <v>85</v>
      </c>
      <c r="AB3" s="86" t="s">
        <v>180</v>
      </c>
      <c r="AC3" s="86" t="s">
        <v>181</v>
      </c>
      <c r="AD3" s="86" t="s">
        <v>182</v>
      </c>
      <c r="AE3" s="86" t="s">
        <v>183</v>
      </c>
      <c r="AF3" s="86" t="s">
        <v>185</v>
      </c>
      <c r="AG3" s="86" t="s">
        <v>186</v>
      </c>
      <c r="AH3" s="86" t="s">
        <v>187</v>
      </c>
      <c r="AI3" s="86" t="s">
        <v>188</v>
      </c>
      <c r="AJ3" s="85" t="s">
        <v>189</v>
      </c>
      <c r="AK3" s="86" t="s">
        <v>190</v>
      </c>
      <c r="AL3" s="86" t="s">
        <v>109</v>
      </c>
      <c r="AM3" s="86" t="s">
        <v>193</v>
      </c>
      <c r="AN3" s="86" t="s">
        <v>201</v>
      </c>
      <c r="AO3" s="86" t="s">
        <v>194</v>
      </c>
      <c r="AP3" s="86" t="s">
        <v>196</v>
      </c>
      <c r="AQ3" s="86" t="s">
        <v>197</v>
      </c>
      <c r="AR3" s="86" t="s">
        <v>198</v>
      </c>
      <c r="AS3" s="86" t="s">
        <v>199</v>
      </c>
      <c r="AT3" s="86" t="s">
        <v>200</v>
      </c>
      <c r="AU3" s="86" t="s">
        <v>202</v>
      </c>
      <c r="AV3" s="86" t="s">
        <v>203</v>
      </c>
      <c r="AW3" s="86" t="s">
        <v>204</v>
      </c>
      <c r="AX3" s="86" t="s">
        <v>205</v>
      </c>
      <c r="AY3" s="86" t="s">
        <v>206</v>
      </c>
      <c r="AZ3" s="86" t="s">
        <v>207</v>
      </c>
      <c r="BA3" s="86" t="s">
        <v>208</v>
      </c>
      <c r="BB3" s="86" t="s">
        <v>209</v>
      </c>
      <c r="BC3" s="86" t="s">
        <v>210</v>
      </c>
    </row>
    <row r="4" spans="1:55" s="101" customFormat="1" ht="84.75" thickBot="1">
      <c r="A4" s="94" t="s">
        <v>179</v>
      </c>
      <c r="B4" s="192" t="s">
        <v>265</v>
      </c>
      <c r="C4" s="174" t="s">
        <v>195</v>
      </c>
      <c r="D4" s="100" t="s">
        <v>336</v>
      </c>
      <c r="E4" s="96"/>
      <c r="F4" s="97" t="s">
        <v>84</v>
      </c>
      <c r="G4" s="95"/>
      <c r="H4" s="97" t="s">
        <v>266</v>
      </c>
      <c r="I4" s="95" t="s">
        <v>191</v>
      </c>
      <c r="J4" s="95"/>
      <c r="K4" s="96"/>
      <c r="L4" s="95"/>
      <c r="M4" s="96"/>
      <c r="N4" s="97" t="s">
        <v>267</v>
      </c>
      <c r="O4" s="89"/>
      <c r="P4" s="96"/>
      <c r="Q4" s="97" t="s">
        <v>268</v>
      </c>
      <c r="R4" s="96"/>
      <c r="S4" s="95"/>
      <c r="T4" s="96"/>
      <c r="U4" s="95"/>
      <c r="V4" s="96"/>
      <c r="W4" s="95" t="s">
        <v>184</v>
      </c>
      <c r="X4" s="97" t="s">
        <v>382</v>
      </c>
      <c r="Y4" s="92"/>
      <c r="Z4" s="95" t="s">
        <v>192</v>
      </c>
      <c r="AA4" s="97" t="s">
        <v>84</v>
      </c>
      <c r="AB4" s="96"/>
      <c r="AC4" s="98"/>
      <c r="AD4" s="98"/>
      <c r="AE4" s="98"/>
      <c r="AF4" s="98"/>
      <c r="AG4" s="100" t="s">
        <v>432</v>
      </c>
      <c r="AH4" s="98"/>
      <c r="AI4" s="98"/>
      <c r="AJ4" s="98"/>
      <c r="AK4" s="98"/>
      <c r="AL4" s="95"/>
      <c r="AM4" s="98"/>
      <c r="AN4" s="99"/>
      <c r="AO4" s="98"/>
      <c r="AP4" s="98"/>
      <c r="AQ4" s="99"/>
      <c r="AR4" s="98"/>
      <c r="AS4" s="98"/>
      <c r="AT4" s="98"/>
      <c r="AU4" s="98"/>
      <c r="AV4" s="98"/>
      <c r="AW4" s="98"/>
      <c r="AX4" s="98"/>
      <c r="AY4" s="98"/>
      <c r="AZ4" s="98"/>
      <c r="BA4" s="98"/>
      <c r="BB4" s="98"/>
      <c r="BC4" s="98"/>
    </row>
    <row r="5" spans="1:55" s="74" customFormat="1" ht="192.75" thickBot="1">
      <c r="A5" s="94" t="s">
        <v>72</v>
      </c>
      <c r="B5" s="176" t="s">
        <v>337</v>
      </c>
      <c r="C5" s="95" t="s">
        <v>90</v>
      </c>
      <c r="D5" s="97" t="s">
        <v>269</v>
      </c>
      <c r="E5" s="96" t="s">
        <v>96</v>
      </c>
      <c r="F5" s="97" t="s">
        <v>269</v>
      </c>
      <c r="G5" s="255" t="s">
        <v>434</v>
      </c>
      <c r="H5" s="168"/>
      <c r="I5" s="97" t="s">
        <v>219</v>
      </c>
      <c r="J5" s="102"/>
      <c r="K5" s="96" t="s">
        <v>96</v>
      </c>
      <c r="L5" s="95"/>
      <c r="M5" s="96" t="s">
        <v>96</v>
      </c>
      <c r="N5" s="95"/>
      <c r="O5" s="89"/>
      <c r="P5" s="103" t="s">
        <v>338</v>
      </c>
      <c r="Q5" s="95"/>
      <c r="R5" s="103" t="s">
        <v>338</v>
      </c>
      <c r="S5" s="97" t="s">
        <v>381</v>
      </c>
      <c r="T5" s="103" t="s">
        <v>338</v>
      </c>
      <c r="U5" s="95"/>
      <c r="V5" s="103" t="s">
        <v>338</v>
      </c>
      <c r="W5" s="95" t="s">
        <v>90</v>
      </c>
      <c r="X5" s="95" t="s">
        <v>79</v>
      </c>
      <c r="Y5" s="92"/>
      <c r="Z5" s="104"/>
      <c r="AA5" s="170"/>
      <c r="AB5" s="103" t="s">
        <v>338</v>
      </c>
      <c r="AC5" s="103" t="s">
        <v>338</v>
      </c>
      <c r="AD5" s="103" t="s">
        <v>338</v>
      </c>
      <c r="AE5" s="103" t="s">
        <v>338</v>
      </c>
      <c r="AF5" s="103" t="s">
        <v>338</v>
      </c>
      <c r="AG5" s="95"/>
      <c r="AH5" s="103" t="s">
        <v>338</v>
      </c>
      <c r="AI5" s="103" t="s">
        <v>338</v>
      </c>
      <c r="AJ5" s="103" t="s">
        <v>338</v>
      </c>
      <c r="AK5" s="103" t="s">
        <v>338</v>
      </c>
      <c r="AL5" s="97" t="s">
        <v>433</v>
      </c>
      <c r="AM5" s="103" t="s">
        <v>338</v>
      </c>
      <c r="AN5" s="100"/>
      <c r="AO5" s="103" t="s">
        <v>338</v>
      </c>
      <c r="AP5" s="103" t="s">
        <v>338</v>
      </c>
      <c r="AQ5" s="100" t="s">
        <v>270</v>
      </c>
      <c r="AR5" s="103" t="s">
        <v>338</v>
      </c>
      <c r="AS5" s="103" t="s">
        <v>338</v>
      </c>
      <c r="AT5" s="103" t="s">
        <v>338</v>
      </c>
      <c r="AU5" s="103" t="s">
        <v>338</v>
      </c>
      <c r="AV5" s="103" t="s">
        <v>338</v>
      </c>
      <c r="AW5" s="103" t="s">
        <v>338</v>
      </c>
      <c r="AX5" s="103" t="s">
        <v>338</v>
      </c>
      <c r="AY5" s="105" t="s">
        <v>339</v>
      </c>
      <c r="AZ5" s="103" t="s">
        <v>338</v>
      </c>
      <c r="BA5" s="103" t="s">
        <v>338</v>
      </c>
      <c r="BB5" s="103" t="s">
        <v>338</v>
      </c>
      <c r="BC5" s="103" t="s">
        <v>338</v>
      </c>
    </row>
    <row r="6" spans="1:55" ht="54" customHeight="1">
      <c r="A6" s="106" t="s">
        <v>271</v>
      </c>
      <c r="B6" s="281" t="s">
        <v>272</v>
      </c>
      <c r="C6" s="282" t="s">
        <v>62</v>
      </c>
      <c r="D6" s="283" t="s">
        <v>273</v>
      </c>
      <c r="E6" s="282" t="s">
        <v>274</v>
      </c>
      <c r="F6" s="281" t="s">
        <v>275</v>
      </c>
      <c r="G6" s="283" t="s">
        <v>66</v>
      </c>
      <c r="H6" s="283" t="s">
        <v>65</v>
      </c>
      <c r="I6" s="283" t="s">
        <v>276</v>
      </c>
      <c r="J6" s="281" t="s">
        <v>277</v>
      </c>
      <c r="K6" s="284" t="s">
        <v>278</v>
      </c>
      <c r="L6" s="281" t="s">
        <v>279</v>
      </c>
      <c r="M6" s="282" t="s">
        <v>280</v>
      </c>
      <c r="N6" s="283" t="s">
        <v>54</v>
      </c>
      <c r="O6" s="283" t="s">
        <v>281</v>
      </c>
      <c r="P6" s="282" t="s">
        <v>282</v>
      </c>
      <c r="Q6" s="283" t="s">
        <v>283</v>
      </c>
      <c r="R6" s="282" t="s">
        <v>284</v>
      </c>
      <c r="S6" s="283" t="s">
        <v>285</v>
      </c>
      <c r="T6" s="282" t="s">
        <v>286</v>
      </c>
      <c r="U6" s="283" t="s">
        <v>53</v>
      </c>
      <c r="V6" s="283" t="s">
        <v>254</v>
      </c>
      <c r="W6" s="283" t="s">
        <v>61</v>
      </c>
      <c r="X6" s="281" t="s">
        <v>256</v>
      </c>
      <c r="Y6" s="283" t="s">
        <v>287</v>
      </c>
      <c r="Z6" s="283" t="s">
        <v>60</v>
      </c>
      <c r="AA6" s="283" t="s">
        <v>288</v>
      </c>
      <c r="AB6" s="282" t="s">
        <v>289</v>
      </c>
      <c r="AC6" s="282" t="s">
        <v>290</v>
      </c>
      <c r="AD6" s="282" t="s">
        <v>291</v>
      </c>
      <c r="AE6" s="282" t="s">
        <v>292</v>
      </c>
      <c r="AF6" s="282" t="s">
        <v>293</v>
      </c>
      <c r="AG6" s="281" t="s">
        <v>258</v>
      </c>
      <c r="AH6" s="282" t="s">
        <v>294</v>
      </c>
      <c r="AI6" s="282" t="s">
        <v>295</v>
      </c>
      <c r="AJ6" s="282" t="s">
        <v>296</v>
      </c>
      <c r="AK6" s="284" t="s">
        <v>297</v>
      </c>
      <c r="AL6" s="281" t="s">
        <v>257</v>
      </c>
      <c r="AM6" s="282" t="s">
        <v>298</v>
      </c>
      <c r="AN6" s="281" t="s">
        <v>260</v>
      </c>
      <c r="AO6" s="282" t="s">
        <v>299</v>
      </c>
      <c r="AP6" s="282" t="s">
        <v>300</v>
      </c>
      <c r="AQ6" s="283" t="s">
        <v>301</v>
      </c>
      <c r="AR6" s="284" t="s">
        <v>302</v>
      </c>
      <c r="AS6" s="282" t="s">
        <v>303</v>
      </c>
      <c r="AT6" s="282" t="s">
        <v>304</v>
      </c>
      <c r="AU6" s="282" t="s">
        <v>305</v>
      </c>
      <c r="AV6" s="282" t="s">
        <v>306</v>
      </c>
      <c r="AW6" s="282" t="s">
        <v>307</v>
      </c>
      <c r="AX6" s="284" t="s">
        <v>308</v>
      </c>
      <c r="AY6" s="284" t="s">
        <v>309</v>
      </c>
      <c r="AZ6" s="282" t="s">
        <v>310</v>
      </c>
      <c r="BA6" s="284" t="s">
        <v>311</v>
      </c>
      <c r="BB6" s="284" t="s">
        <v>312</v>
      </c>
      <c r="BC6" s="284" t="s">
        <v>313</v>
      </c>
    </row>
    <row r="7" spans="1:55" s="87" customFormat="1" ht="26.25" thickBot="1">
      <c r="A7" s="110" t="s">
        <v>340</v>
      </c>
      <c r="B7" s="275" t="s">
        <v>76</v>
      </c>
      <c r="C7" s="226" t="s">
        <v>100</v>
      </c>
      <c r="D7" s="226" t="s">
        <v>86</v>
      </c>
      <c r="E7" s="226" t="s">
        <v>99</v>
      </c>
      <c r="F7" s="226" t="s">
        <v>83</v>
      </c>
      <c r="G7" s="226" t="s">
        <v>92</v>
      </c>
      <c r="H7" s="226" t="s">
        <v>91</v>
      </c>
      <c r="I7" s="226" t="s">
        <v>97</v>
      </c>
      <c r="J7" s="226" t="s">
        <v>168</v>
      </c>
      <c r="K7" s="226" t="s">
        <v>104</v>
      </c>
      <c r="L7" s="226" t="s">
        <v>103</v>
      </c>
      <c r="M7" s="226" t="s">
        <v>95</v>
      </c>
      <c r="N7" s="226" t="s">
        <v>80</v>
      </c>
      <c r="O7" s="226" t="s">
        <v>167</v>
      </c>
      <c r="P7" s="226" t="s">
        <v>82</v>
      </c>
      <c r="Q7" s="226" t="s">
        <v>81</v>
      </c>
      <c r="R7" s="226" t="s">
        <v>87</v>
      </c>
      <c r="S7" s="226" t="s">
        <v>88</v>
      </c>
      <c r="T7" s="226" t="s">
        <v>102</v>
      </c>
      <c r="U7" s="226" t="s">
        <v>93</v>
      </c>
      <c r="V7" s="226" t="s">
        <v>101</v>
      </c>
      <c r="W7" s="226" t="s">
        <v>89</v>
      </c>
      <c r="X7" s="226" t="s">
        <v>77</v>
      </c>
      <c r="Y7" s="226" t="s">
        <v>166</v>
      </c>
      <c r="Z7" s="226" t="s">
        <v>98</v>
      </c>
      <c r="AA7" s="226" t="s">
        <v>85</v>
      </c>
      <c r="AB7" s="226" t="s">
        <v>180</v>
      </c>
      <c r="AC7" s="226" t="s">
        <v>181</v>
      </c>
      <c r="AD7" s="226" t="s">
        <v>182</v>
      </c>
      <c r="AE7" s="226" t="s">
        <v>183</v>
      </c>
      <c r="AF7" s="226" t="s">
        <v>185</v>
      </c>
      <c r="AG7" s="226" t="s">
        <v>186</v>
      </c>
      <c r="AH7" s="226" t="s">
        <v>187</v>
      </c>
      <c r="AI7" s="226" t="s">
        <v>188</v>
      </c>
      <c r="AJ7" s="225" t="s">
        <v>189</v>
      </c>
      <c r="AK7" s="226" t="s">
        <v>190</v>
      </c>
      <c r="AL7" s="226" t="s">
        <v>109</v>
      </c>
      <c r="AM7" s="226" t="s">
        <v>193</v>
      </c>
      <c r="AN7" s="226" t="s">
        <v>201</v>
      </c>
      <c r="AO7" s="226" t="s">
        <v>194</v>
      </c>
      <c r="AP7" s="226" t="s">
        <v>196</v>
      </c>
      <c r="AQ7" s="226" t="s">
        <v>197</v>
      </c>
      <c r="AR7" s="226" t="s">
        <v>198</v>
      </c>
      <c r="AS7" s="226" t="s">
        <v>199</v>
      </c>
      <c r="AT7" s="226" t="s">
        <v>200</v>
      </c>
      <c r="AU7" s="226" t="s">
        <v>202</v>
      </c>
      <c r="AV7" s="226" t="s">
        <v>203</v>
      </c>
      <c r="AW7" s="226" t="s">
        <v>204</v>
      </c>
      <c r="AX7" s="226" t="s">
        <v>205</v>
      </c>
      <c r="AY7" s="226" t="s">
        <v>206</v>
      </c>
      <c r="AZ7" s="226" t="s">
        <v>207</v>
      </c>
      <c r="BA7" s="226" t="s">
        <v>208</v>
      </c>
      <c r="BB7" s="226" t="s">
        <v>209</v>
      </c>
      <c r="BC7" s="278" t="s">
        <v>210</v>
      </c>
    </row>
    <row r="8" spans="1:55" ht="12.75">
      <c r="A8" s="111" t="s">
        <v>383</v>
      </c>
      <c r="B8" s="276">
        <f>Details!I10</f>
      </c>
      <c r="C8" s="233" t="s">
        <v>174</v>
      </c>
      <c r="D8" s="112">
        <f>Header!$D$14</f>
        <v>0</v>
      </c>
      <c r="E8" s="233"/>
      <c r="F8" s="112">
        <f>Header!$D$14</f>
        <v>0</v>
      </c>
      <c r="G8" s="112">
        <f>Header!$D$16</f>
        <v>0</v>
      </c>
      <c r="H8" s="112" t="s">
        <v>175</v>
      </c>
      <c r="I8" s="112">
        <f>Header!$D$17</f>
      </c>
      <c r="J8" s="116">
        <f>Header!$M$16</f>
        <v>0</v>
      </c>
      <c r="K8" s="233"/>
      <c r="L8" s="112">
        <f>Header!$D$14</f>
        <v>0</v>
      </c>
      <c r="M8" s="233"/>
      <c r="N8" s="112">
        <f>Header!$M$7</f>
        <v>0</v>
      </c>
      <c r="O8" s="112">
        <f>Details!I13</f>
        <v>0</v>
      </c>
      <c r="P8" s="233" t="s">
        <v>135</v>
      </c>
      <c r="Q8" s="116">
        <f>Header!$M$8</f>
        <v>0</v>
      </c>
      <c r="R8" s="233" t="s">
        <v>135</v>
      </c>
      <c r="S8" s="112" t="str">
        <f>t_rmks_dtl!B8</f>
        <v> </v>
      </c>
      <c r="T8" s="233" t="s">
        <v>135</v>
      </c>
      <c r="U8" s="113">
        <f>Header!$D$8</f>
        <v>0</v>
      </c>
      <c r="V8" s="233" t="s">
        <v>135</v>
      </c>
      <c r="W8" s="235" t="str">
        <f>Details!I20</f>
        <v>PACP</v>
      </c>
      <c r="X8" s="112">
        <f>Header!$D$13</f>
        <v>0</v>
      </c>
      <c r="Y8" s="112">
        <f>Details!I12</f>
        <v>0</v>
      </c>
      <c r="Z8" s="392" t="str">
        <f>IF(Details!I33=" "," ",IF(Details!I33="PASS","COMP","FAIL"))</f>
        <v> </v>
      </c>
      <c r="AA8" s="112">
        <f>IF(Details!I39="","",Details!I39)</f>
      </c>
      <c r="AB8" s="233" t="s">
        <v>135</v>
      </c>
      <c r="AC8" s="233" t="s">
        <v>135</v>
      </c>
      <c r="AD8" s="233" t="s">
        <v>135</v>
      </c>
      <c r="AE8" s="233" t="s">
        <v>135</v>
      </c>
      <c r="AF8" s="233" t="s">
        <v>135</v>
      </c>
      <c r="AG8" s="171">
        <f>Header!$M$9</f>
        <v>0</v>
      </c>
      <c r="AH8" s="233" t="s">
        <v>135</v>
      </c>
      <c r="AI8" s="233" t="s">
        <v>135</v>
      </c>
      <c r="AJ8" s="233" t="s">
        <v>135</v>
      </c>
      <c r="AK8" s="233" t="s">
        <v>135</v>
      </c>
      <c r="AL8" s="112">
        <f>IF(B8="",0,IF(SUM('Project Items'!C6:C100)&gt;500*AN8,500,SUM('Project Items'!C6:C100)-500*(AN8-1)))</f>
        <v>0</v>
      </c>
      <c r="AM8" s="233" t="s">
        <v>135</v>
      </c>
      <c r="AN8" s="171">
        <f>Details!I11</f>
        <v>1</v>
      </c>
      <c r="AO8" s="233" t="s">
        <v>135</v>
      </c>
      <c r="AP8" s="233" t="s">
        <v>135</v>
      </c>
      <c r="AQ8" s="171" t="str">
        <f>IF(W8="QC","Y","N")</f>
        <v>N</v>
      </c>
      <c r="AR8" s="233" t="s">
        <v>135</v>
      </c>
      <c r="AS8" s="233" t="s">
        <v>135</v>
      </c>
      <c r="AT8" s="233" t="s">
        <v>135</v>
      </c>
      <c r="AU8" s="233" t="s">
        <v>135</v>
      </c>
      <c r="AV8" s="233" t="s">
        <v>135</v>
      </c>
      <c r="AW8" s="233" t="s">
        <v>135</v>
      </c>
      <c r="AX8" s="233" t="s">
        <v>135</v>
      </c>
      <c r="AY8" s="233"/>
      <c r="AZ8" s="233" t="s">
        <v>135</v>
      </c>
      <c r="BA8" s="233" t="s">
        <v>135</v>
      </c>
      <c r="BB8" s="233" t="s">
        <v>135</v>
      </c>
      <c r="BC8" s="279" t="s">
        <v>135</v>
      </c>
    </row>
    <row r="9" spans="1:55" ht="12.75">
      <c r="A9" s="111"/>
      <c r="B9" s="277">
        <f>Details!M10</f>
      </c>
      <c r="C9" s="234" t="s">
        <v>174</v>
      </c>
      <c r="D9" s="114">
        <f>Header!$D$14</f>
        <v>0</v>
      </c>
      <c r="E9" s="234"/>
      <c r="F9" s="114">
        <f>Header!$D$14</f>
        <v>0</v>
      </c>
      <c r="G9" s="114">
        <f>Header!$D$16</f>
        <v>0</v>
      </c>
      <c r="H9" s="114" t="s">
        <v>175</v>
      </c>
      <c r="I9" s="114">
        <f>Header!$D$17</f>
      </c>
      <c r="J9" s="117">
        <f>Header!$M$16</f>
        <v>0</v>
      </c>
      <c r="K9" s="234"/>
      <c r="L9" s="114">
        <f>Header!$D$14</f>
        <v>0</v>
      </c>
      <c r="M9" s="234"/>
      <c r="N9" s="114">
        <f>Header!$M$7</f>
        <v>0</v>
      </c>
      <c r="O9" s="117">
        <f>Details!M13</f>
        <v>0</v>
      </c>
      <c r="P9" s="234" t="s">
        <v>135</v>
      </c>
      <c r="Q9" s="114">
        <f>Header!$M$8</f>
        <v>0</v>
      </c>
      <c r="R9" s="234" t="s">
        <v>135</v>
      </c>
      <c r="S9" s="114" t="str">
        <f>t_rmks_dtl!B9</f>
        <v> </v>
      </c>
      <c r="T9" s="234" t="s">
        <v>135</v>
      </c>
      <c r="U9" s="115">
        <f>Header!$D$8</f>
        <v>0</v>
      </c>
      <c r="V9" s="234" t="s">
        <v>135</v>
      </c>
      <c r="W9" s="224" t="str">
        <f>Details!M20</f>
        <v>PACP</v>
      </c>
      <c r="X9" s="114">
        <f>Header!$D$13</f>
        <v>0</v>
      </c>
      <c r="Y9" s="114">
        <f>Details!M12</f>
        <v>0</v>
      </c>
      <c r="Z9" s="393" t="str">
        <f>IF(Details!M33=" "," ",IF(Details!M33="PASS","COMP","FAIL"))</f>
        <v> </v>
      </c>
      <c r="AA9" s="114">
        <f>IF(Details!M39="","",Details!M39)</f>
      </c>
      <c r="AB9" s="236" t="s">
        <v>135</v>
      </c>
      <c r="AC9" s="234" t="s">
        <v>135</v>
      </c>
      <c r="AD9" s="234" t="s">
        <v>135</v>
      </c>
      <c r="AE9" s="234" t="s">
        <v>135</v>
      </c>
      <c r="AF9" s="234" t="s">
        <v>135</v>
      </c>
      <c r="AG9" s="237">
        <f>Header!$M$9</f>
        <v>0</v>
      </c>
      <c r="AH9" s="234" t="s">
        <v>135</v>
      </c>
      <c r="AI9" s="234" t="s">
        <v>135</v>
      </c>
      <c r="AJ9" s="234" t="s">
        <v>135</v>
      </c>
      <c r="AK9" s="234" t="s">
        <v>135</v>
      </c>
      <c r="AL9" s="114">
        <f>IF(B9="",0,IF(SUM('Project Items'!C6:C100)&gt;500*AN9,500,SUM('Project Items'!C6:C100)-AL8))</f>
        <v>0</v>
      </c>
      <c r="AM9" s="234" t="s">
        <v>135</v>
      </c>
      <c r="AN9" s="238">
        <f>Details!M11</f>
        <v>2</v>
      </c>
      <c r="AO9" s="234" t="s">
        <v>135</v>
      </c>
      <c r="AP9" s="234" t="s">
        <v>135</v>
      </c>
      <c r="AQ9" s="237" t="str">
        <f>IF(W9="QC","Y","N")</f>
        <v>N</v>
      </c>
      <c r="AR9" s="234" t="s">
        <v>135</v>
      </c>
      <c r="AS9" s="234" t="s">
        <v>135</v>
      </c>
      <c r="AT9" s="234" t="s">
        <v>135</v>
      </c>
      <c r="AU9" s="234" t="s">
        <v>135</v>
      </c>
      <c r="AV9" s="234" t="s">
        <v>135</v>
      </c>
      <c r="AW9" s="234" t="s">
        <v>135</v>
      </c>
      <c r="AX9" s="234" t="s">
        <v>135</v>
      </c>
      <c r="AY9" s="234"/>
      <c r="AZ9" s="234" t="s">
        <v>135</v>
      </c>
      <c r="BA9" s="234" t="s">
        <v>135</v>
      </c>
      <c r="BB9" s="234" t="s">
        <v>135</v>
      </c>
      <c r="BC9" s="280" t="s">
        <v>135</v>
      </c>
    </row>
    <row r="10" spans="1:55" ht="12.75">
      <c r="A10" s="111"/>
      <c r="B10" s="277">
        <f>Details!Q10</f>
      </c>
      <c r="C10" s="234" t="s">
        <v>174</v>
      </c>
      <c r="D10" s="114">
        <f>Header!$D$14</f>
        <v>0</v>
      </c>
      <c r="E10" s="234"/>
      <c r="F10" s="114">
        <f>Header!$D$14</f>
        <v>0</v>
      </c>
      <c r="G10" s="114">
        <f>Header!$D$16</f>
        <v>0</v>
      </c>
      <c r="H10" s="114" t="s">
        <v>175</v>
      </c>
      <c r="I10" s="114">
        <f>Header!$D$17</f>
      </c>
      <c r="J10" s="117">
        <f>Header!$M$16</f>
        <v>0</v>
      </c>
      <c r="K10" s="234"/>
      <c r="L10" s="114">
        <f>Header!$D$14</f>
        <v>0</v>
      </c>
      <c r="M10" s="234"/>
      <c r="N10" s="114">
        <f>Header!$M$7</f>
        <v>0</v>
      </c>
      <c r="O10" s="114">
        <f>Details!Q13</f>
        <v>0</v>
      </c>
      <c r="P10" s="234" t="s">
        <v>135</v>
      </c>
      <c r="Q10" s="114">
        <f>Header!$M$8</f>
        <v>0</v>
      </c>
      <c r="R10" s="234" t="s">
        <v>135</v>
      </c>
      <c r="S10" s="114" t="str">
        <f>t_rmks_dtl!B10</f>
        <v> </v>
      </c>
      <c r="T10" s="234" t="s">
        <v>135</v>
      </c>
      <c r="U10" s="115">
        <f>Header!$D$8</f>
        <v>0</v>
      </c>
      <c r="V10" s="234" t="s">
        <v>135</v>
      </c>
      <c r="W10" s="224" t="str">
        <f>Details!Q20</f>
        <v>PACP</v>
      </c>
      <c r="X10" s="114">
        <f>Header!$D$13</f>
        <v>0</v>
      </c>
      <c r="Y10" s="114">
        <f>Details!Q12</f>
        <v>0</v>
      </c>
      <c r="Z10" s="393" t="str">
        <f>IF(Details!Q33=" "," ",IF(Details!Q33="PASS","COMP","FAIL"))</f>
        <v> </v>
      </c>
      <c r="AA10" s="114">
        <f>IF(Details!Q39="","",Details!Q39)</f>
      </c>
      <c r="AB10" s="234" t="s">
        <v>135</v>
      </c>
      <c r="AC10" s="234" t="s">
        <v>135</v>
      </c>
      <c r="AD10" s="234" t="s">
        <v>135</v>
      </c>
      <c r="AE10" s="234" t="s">
        <v>135</v>
      </c>
      <c r="AF10" s="234" t="s">
        <v>135</v>
      </c>
      <c r="AG10" s="237">
        <f>Header!$M$9</f>
        <v>0</v>
      </c>
      <c r="AH10" s="234" t="s">
        <v>135</v>
      </c>
      <c r="AI10" s="234" t="s">
        <v>135</v>
      </c>
      <c r="AJ10" s="234" t="s">
        <v>135</v>
      </c>
      <c r="AK10" s="234" t="s">
        <v>135</v>
      </c>
      <c r="AL10" s="114">
        <f>IF(B10="",0,IF(SUM('Project Items'!C6:C100)&gt;500*AN10,500,SUM('Project Items'!C6:C100)-AL9-AL8))</f>
        <v>0</v>
      </c>
      <c r="AM10" s="234" t="s">
        <v>135</v>
      </c>
      <c r="AN10" s="237">
        <f>Details!Q11</f>
        <v>3</v>
      </c>
      <c r="AO10" s="234" t="s">
        <v>135</v>
      </c>
      <c r="AP10" s="234" t="s">
        <v>135</v>
      </c>
      <c r="AQ10" s="237" t="str">
        <f>IF(W10="QC","Y","N")</f>
        <v>N</v>
      </c>
      <c r="AR10" s="234" t="s">
        <v>135</v>
      </c>
      <c r="AS10" s="234" t="s">
        <v>135</v>
      </c>
      <c r="AT10" s="234" t="s">
        <v>135</v>
      </c>
      <c r="AU10" s="234" t="s">
        <v>135</v>
      </c>
      <c r="AV10" s="234" t="s">
        <v>135</v>
      </c>
      <c r="AW10" s="234" t="s">
        <v>135</v>
      </c>
      <c r="AX10" s="234" t="s">
        <v>135</v>
      </c>
      <c r="AY10" s="234"/>
      <c r="AZ10" s="234" t="s">
        <v>135</v>
      </c>
      <c r="BA10" s="234" t="s">
        <v>135</v>
      </c>
      <c r="BB10" s="234" t="s">
        <v>135</v>
      </c>
      <c r="BC10" s="280" t="s">
        <v>135</v>
      </c>
    </row>
    <row r="11" spans="1:55" ht="12.75">
      <c r="A11" s="111"/>
      <c r="B11" s="277">
        <f>Details!U10</f>
      </c>
      <c r="C11" s="234" t="s">
        <v>174</v>
      </c>
      <c r="D11" s="114">
        <f>Header!$D$14</f>
        <v>0</v>
      </c>
      <c r="E11" s="234"/>
      <c r="F11" s="114">
        <f>Header!$D$14</f>
        <v>0</v>
      </c>
      <c r="G11" s="114">
        <f>Header!$D$16</f>
        <v>0</v>
      </c>
      <c r="H11" s="114" t="s">
        <v>175</v>
      </c>
      <c r="I11" s="114">
        <f>Header!$D$17</f>
      </c>
      <c r="J11" s="117">
        <f>Header!$M$16</f>
        <v>0</v>
      </c>
      <c r="K11" s="234"/>
      <c r="L11" s="114">
        <f>Header!$D$14</f>
        <v>0</v>
      </c>
      <c r="M11" s="234"/>
      <c r="N11" s="114">
        <f>Header!$M$7</f>
        <v>0</v>
      </c>
      <c r="O11" s="114">
        <f>Details!U13</f>
        <v>0</v>
      </c>
      <c r="P11" s="234" t="s">
        <v>135</v>
      </c>
      <c r="Q11" s="114">
        <f>Header!$M$8</f>
        <v>0</v>
      </c>
      <c r="R11" s="234" t="s">
        <v>135</v>
      </c>
      <c r="S11" s="114" t="str">
        <f>t_rmks_dtl!B11</f>
        <v> </v>
      </c>
      <c r="T11" s="234" t="s">
        <v>135</v>
      </c>
      <c r="U11" s="115">
        <f>Header!$D$8</f>
        <v>0</v>
      </c>
      <c r="V11" s="234" t="s">
        <v>135</v>
      </c>
      <c r="W11" s="224" t="str">
        <f>Details!U20</f>
        <v>PACP</v>
      </c>
      <c r="X11" s="114">
        <f>Header!$D$13</f>
        <v>0</v>
      </c>
      <c r="Y11" s="114">
        <f>Details!U12</f>
        <v>0</v>
      </c>
      <c r="Z11" s="393" t="str">
        <f>IF(Details!U33=" "," ",IF(Details!U33="PASS","COMP","FAIL"))</f>
        <v> </v>
      </c>
      <c r="AA11" s="114">
        <f>IF(Details!U39="","",Details!U39)</f>
      </c>
      <c r="AB11" s="234" t="s">
        <v>135</v>
      </c>
      <c r="AC11" s="234" t="s">
        <v>135</v>
      </c>
      <c r="AD11" s="234" t="s">
        <v>135</v>
      </c>
      <c r="AE11" s="234" t="s">
        <v>135</v>
      </c>
      <c r="AF11" s="234" t="s">
        <v>135</v>
      </c>
      <c r="AG11" s="237">
        <f>Header!$M$9</f>
        <v>0</v>
      </c>
      <c r="AH11" s="234" t="s">
        <v>135</v>
      </c>
      <c r="AI11" s="234" t="s">
        <v>135</v>
      </c>
      <c r="AJ11" s="234" t="s">
        <v>135</v>
      </c>
      <c r="AK11" s="234" t="s">
        <v>135</v>
      </c>
      <c r="AL11" s="114">
        <f>IF(B11="",0,IF(SUM('Project Items'!C6:C100)&gt;500*AN11,500,SUM('Project Items'!C6:C100)-AL10-AL9-AL8))</f>
        <v>0</v>
      </c>
      <c r="AM11" s="234" t="s">
        <v>135</v>
      </c>
      <c r="AN11" s="237">
        <f>Details!U11</f>
        <v>4</v>
      </c>
      <c r="AO11" s="234" t="s">
        <v>135</v>
      </c>
      <c r="AP11" s="234" t="s">
        <v>135</v>
      </c>
      <c r="AQ11" s="237" t="str">
        <f>IF(W11="QC","Y","N")</f>
        <v>N</v>
      </c>
      <c r="AR11" s="234" t="s">
        <v>135</v>
      </c>
      <c r="AS11" s="234" t="s">
        <v>135</v>
      </c>
      <c r="AT11" s="234" t="s">
        <v>135</v>
      </c>
      <c r="AU11" s="234" t="s">
        <v>135</v>
      </c>
      <c r="AV11" s="234" t="s">
        <v>135</v>
      </c>
      <c r="AW11" s="234" t="s">
        <v>135</v>
      </c>
      <c r="AX11" s="234" t="s">
        <v>135</v>
      </c>
      <c r="AY11" s="234"/>
      <c r="AZ11" s="234" t="s">
        <v>135</v>
      </c>
      <c r="BA11" s="234" t="s">
        <v>135</v>
      </c>
      <c r="BB11" s="234" t="s">
        <v>135</v>
      </c>
      <c r="BC11" s="280" t="s">
        <v>135</v>
      </c>
    </row>
    <row r="12" spans="1:55" ht="12.75">
      <c r="A12" s="111" t="s">
        <v>384</v>
      </c>
      <c r="B12" s="285">
        <f>Details!Y10</f>
      </c>
      <c r="C12" s="286" t="s">
        <v>174</v>
      </c>
      <c r="D12" s="287">
        <f>Header!$D$14</f>
        <v>0</v>
      </c>
      <c r="E12" s="286"/>
      <c r="F12" s="287">
        <f>Header!$D$14</f>
        <v>0</v>
      </c>
      <c r="G12" s="287">
        <f>Header!$D$16</f>
        <v>0</v>
      </c>
      <c r="H12" s="287" t="s">
        <v>175</v>
      </c>
      <c r="I12" s="287">
        <f>Header!$D$17</f>
      </c>
      <c r="J12" s="288">
        <f>Header!$M$16</f>
        <v>0</v>
      </c>
      <c r="K12" s="286"/>
      <c r="L12" s="287">
        <f>Header!$D$14</f>
        <v>0</v>
      </c>
      <c r="M12" s="286"/>
      <c r="N12" s="287">
        <f>Header!$M$7</f>
        <v>0</v>
      </c>
      <c r="O12" s="287">
        <f>Details!Y13</f>
        <v>0</v>
      </c>
      <c r="P12" s="286" t="s">
        <v>135</v>
      </c>
      <c r="Q12" s="287">
        <f>Header!$M$8</f>
        <v>0</v>
      </c>
      <c r="R12" s="286" t="s">
        <v>135</v>
      </c>
      <c r="S12" s="287" t="str">
        <f>t_rmks_dtl!B12</f>
        <v> </v>
      </c>
      <c r="T12" s="286" t="s">
        <v>135</v>
      </c>
      <c r="U12" s="289">
        <f>Header!$D$8</f>
        <v>0</v>
      </c>
      <c r="V12" s="286" t="s">
        <v>135</v>
      </c>
      <c r="W12" s="290" t="str">
        <f>Details!Y20</f>
        <v>PACP</v>
      </c>
      <c r="X12" s="287">
        <f>Header!$D$13</f>
        <v>0</v>
      </c>
      <c r="Y12" s="287">
        <f>Details!Y12</f>
        <v>0</v>
      </c>
      <c r="Z12" s="394" t="str">
        <f>IF(Details!Y33=" "," ",IF(Details!Y33="PASS","COMP","FAIL"))</f>
        <v> </v>
      </c>
      <c r="AA12" s="287">
        <f>IF(Details!Y39="","",Details!Y39)</f>
      </c>
      <c r="AB12" s="286" t="s">
        <v>135</v>
      </c>
      <c r="AC12" s="286" t="s">
        <v>135</v>
      </c>
      <c r="AD12" s="286" t="s">
        <v>135</v>
      </c>
      <c r="AE12" s="286" t="s">
        <v>135</v>
      </c>
      <c r="AF12" s="286" t="s">
        <v>135</v>
      </c>
      <c r="AG12" s="291">
        <f>Header!$M$9</f>
        <v>0</v>
      </c>
      <c r="AH12" s="286" t="s">
        <v>135</v>
      </c>
      <c r="AI12" s="286" t="s">
        <v>135</v>
      </c>
      <c r="AJ12" s="286" t="s">
        <v>135</v>
      </c>
      <c r="AK12" s="286" t="s">
        <v>135</v>
      </c>
      <c r="AL12" s="287">
        <f>IF(B12="",0,IF(SUM('Project Items'!C6:C100)&gt;500*AN11,SUM('Project Items'!C6:C100)-2000,SUM('Project Items'!C6:C100)-AL11-AL10-AL9-AL8))</f>
        <v>0</v>
      </c>
      <c r="AM12" s="286" t="s">
        <v>135</v>
      </c>
      <c r="AN12" s="291">
        <f>Details!Y11</f>
        <v>5</v>
      </c>
      <c r="AO12" s="286" t="s">
        <v>135</v>
      </c>
      <c r="AP12" s="286" t="s">
        <v>135</v>
      </c>
      <c r="AQ12" s="291" t="str">
        <f>IF(W12="QC","Y","N")</f>
        <v>N</v>
      </c>
      <c r="AR12" s="286" t="s">
        <v>135</v>
      </c>
      <c r="AS12" s="286" t="s">
        <v>135</v>
      </c>
      <c r="AT12" s="286" t="s">
        <v>135</v>
      </c>
      <c r="AU12" s="286" t="s">
        <v>135</v>
      </c>
      <c r="AV12" s="286" t="s">
        <v>135</v>
      </c>
      <c r="AW12" s="286" t="s">
        <v>135</v>
      </c>
      <c r="AX12" s="286" t="s">
        <v>135</v>
      </c>
      <c r="AY12" s="286"/>
      <c r="AZ12" s="286" t="s">
        <v>135</v>
      </c>
      <c r="BA12" s="286" t="s">
        <v>135</v>
      </c>
      <c r="BB12" s="286" t="s">
        <v>135</v>
      </c>
      <c r="BC12" s="292" t="s">
        <v>135</v>
      </c>
    </row>
    <row r="14" spans="1:2" ht="20.25">
      <c r="A14" s="210"/>
      <c r="B14" s="210"/>
    </row>
    <row r="15" ht="12.75">
      <c r="AL15" s="153"/>
    </row>
    <row r="16" ht="12.75">
      <c r="AJ16" s="153"/>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9.xml><?xml version="1.0" encoding="utf-8"?>
<worksheet xmlns="http://schemas.openxmlformats.org/spreadsheetml/2006/main" xmlns:r="http://schemas.openxmlformats.org/officeDocument/2006/relationships">
  <sheetPr codeName="Sheet7">
    <tabColor indexed="45"/>
    <pageSetUpPr fitToPage="1"/>
  </sheetPr>
  <dimension ref="A1:M12"/>
  <sheetViews>
    <sheetView zoomScale="75" zoomScaleNormal="75" zoomScalePageLayoutView="0" workbookViewId="0" topLeftCell="A1">
      <pane xSplit="1" ySplit="7" topLeftCell="B8" activePane="bottomRight" state="frozen"/>
      <selection pane="topLeft" activeCell="A15" sqref="A15"/>
      <selection pane="topRight" activeCell="A15" sqref="A15"/>
      <selection pane="bottomLeft" activeCell="A15" sqref="A15"/>
      <selection pane="bottomRight" activeCell="B8" sqref="B8:H12"/>
    </sheetView>
  </sheetViews>
  <sheetFormatPr defaultColWidth="9.140625" defaultRowHeight="12.75"/>
  <cols>
    <col min="1" max="1" width="45.7109375" style="0" customWidth="1"/>
    <col min="2" max="2" width="22.421875" style="0" customWidth="1"/>
    <col min="3" max="5" width="15.140625" style="0" customWidth="1"/>
    <col min="6" max="6" width="37.8515625" style="0" customWidth="1"/>
    <col min="7" max="7" width="17.7109375" style="0" customWidth="1"/>
    <col min="8" max="8" width="20.00390625" style="0" bestFit="1" customWidth="1"/>
    <col min="11" max="13" width="9.8515625" style="0" customWidth="1"/>
  </cols>
  <sheetData>
    <row r="1" spans="1:8" ht="12.75">
      <c r="A1" s="91" t="s">
        <v>264</v>
      </c>
      <c r="B1" s="92" t="s">
        <v>74</v>
      </c>
      <c r="G1" s="43"/>
      <c r="H1" s="46" t="s">
        <v>94</v>
      </c>
    </row>
    <row r="2" spans="1:8" ht="12.75">
      <c r="A2" s="91" t="s">
        <v>70</v>
      </c>
      <c r="B2" s="118" t="s">
        <v>105</v>
      </c>
      <c r="C2" s="119" t="s">
        <v>105</v>
      </c>
      <c r="D2" s="118" t="s">
        <v>105</v>
      </c>
      <c r="E2" s="118" t="s">
        <v>105</v>
      </c>
      <c r="F2" s="118" t="s">
        <v>105</v>
      </c>
      <c r="G2" s="118" t="s">
        <v>105</v>
      </c>
      <c r="H2" s="118" t="s">
        <v>105</v>
      </c>
    </row>
    <row r="3" spans="1:8" ht="13.5" thickBot="1">
      <c r="A3" s="91" t="s">
        <v>71</v>
      </c>
      <c r="B3" s="187" t="s">
        <v>76</v>
      </c>
      <c r="C3" s="120" t="s">
        <v>106</v>
      </c>
      <c r="D3" s="90" t="s">
        <v>107</v>
      </c>
      <c r="E3" s="90" t="s">
        <v>108</v>
      </c>
      <c r="F3" s="90" t="s">
        <v>109</v>
      </c>
      <c r="G3" s="39" t="s">
        <v>103</v>
      </c>
      <c r="H3" s="39" t="s">
        <v>104</v>
      </c>
    </row>
    <row r="4" spans="1:13" ht="94.5" customHeight="1" thickBot="1">
      <c r="A4" s="94" t="s">
        <v>179</v>
      </c>
      <c r="B4" s="191" t="s">
        <v>265</v>
      </c>
      <c r="C4" s="386" t="s">
        <v>314</v>
      </c>
      <c r="D4" s="387"/>
      <c r="E4" s="388"/>
      <c r="F4" s="186" t="s">
        <v>341</v>
      </c>
      <c r="G4" s="121"/>
      <c r="H4" s="21"/>
      <c r="J4" s="122">
        <f>5-COUNTBLANK(t_smpl!B8:B12)</f>
        <v>0</v>
      </c>
      <c r="K4" s="389" t="s">
        <v>315</v>
      </c>
      <c r="L4" s="390"/>
      <c r="M4" s="391"/>
    </row>
    <row r="5" spans="1:8" ht="51.75" thickBot="1">
      <c r="A5" s="94" t="s">
        <v>72</v>
      </c>
      <c r="B5" s="176" t="s">
        <v>337</v>
      </c>
      <c r="C5" s="188"/>
      <c r="D5" s="189" t="s">
        <v>342</v>
      </c>
      <c r="E5" s="190"/>
      <c r="F5" s="123"/>
      <c r="G5" s="124"/>
      <c r="H5" s="125" t="s">
        <v>96</v>
      </c>
    </row>
    <row r="6" spans="1:8" ht="26.25" thickBot="1">
      <c r="A6" s="106" t="s">
        <v>271</v>
      </c>
      <c r="B6" s="281" t="s">
        <v>272</v>
      </c>
      <c r="C6" s="283" t="s">
        <v>316</v>
      </c>
      <c r="D6" s="297" t="s">
        <v>317</v>
      </c>
      <c r="E6" s="297" t="s">
        <v>57</v>
      </c>
      <c r="F6" s="297" t="s">
        <v>318</v>
      </c>
      <c r="G6" s="281" t="s">
        <v>279</v>
      </c>
      <c r="H6" s="284" t="s">
        <v>278</v>
      </c>
    </row>
    <row r="7" spans="1:8" ht="26.25" thickBot="1">
      <c r="A7" s="110" t="s">
        <v>340</v>
      </c>
      <c r="B7" s="275" t="s">
        <v>76</v>
      </c>
      <c r="C7" s="227" t="s">
        <v>106</v>
      </c>
      <c r="D7" s="228" t="s">
        <v>107</v>
      </c>
      <c r="E7" s="228" t="s">
        <v>108</v>
      </c>
      <c r="F7" s="228" t="s">
        <v>109</v>
      </c>
      <c r="G7" s="228" t="s">
        <v>103</v>
      </c>
      <c r="H7" s="293" t="s">
        <v>104</v>
      </c>
    </row>
    <row r="8" spans="1:8" ht="12.75">
      <c r="A8" s="111" t="s">
        <v>383</v>
      </c>
      <c r="B8" s="276">
        <f>t_smpl!B8</f>
      </c>
      <c r="C8" s="172">
        <f>Header!$D$11</f>
        <v>0</v>
      </c>
      <c r="D8" s="239" t="s">
        <v>255</v>
      </c>
      <c r="E8" s="239" t="s">
        <v>255</v>
      </c>
      <c r="F8" s="239" t="s">
        <v>255</v>
      </c>
      <c r="G8" s="241">
        <f>Header!D14</f>
        <v>0</v>
      </c>
      <c r="H8" s="294"/>
    </row>
    <row r="9" spans="1:8" ht="12.75">
      <c r="A9" s="111"/>
      <c r="B9" s="277">
        <f>t_smpl!B9</f>
      </c>
      <c r="C9" s="224">
        <f>Header!$D$11</f>
        <v>0</v>
      </c>
      <c r="D9" s="240" t="s">
        <v>255</v>
      </c>
      <c r="E9" s="240" t="s">
        <v>255</v>
      </c>
      <c r="F9" s="240" t="s">
        <v>255</v>
      </c>
      <c r="G9" s="242">
        <f>G8</f>
        <v>0</v>
      </c>
      <c r="H9" s="295"/>
    </row>
    <row r="10" spans="1:8" ht="12.75">
      <c r="A10" s="111"/>
      <c r="B10" s="277">
        <f>t_smpl!B10</f>
      </c>
      <c r="C10" s="224">
        <f>Header!$D$11</f>
        <v>0</v>
      </c>
      <c r="D10" s="240" t="s">
        <v>255</v>
      </c>
      <c r="E10" s="240" t="s">
        <v>255</v>
      </c>
      <c r="F10" s="240" t="s">
        <v>255</v>
      </c>
      <c r="G10" s="242">
        <f>G9</f>
        <v>0</v>
      </c>
      <c r="H10" s="296"/>
    </row>
    <row r="11" spans="1:8" ht="12.75">
      <c r="A11" s="111"/>
      <c r="B11" s="277">
        <f>t_smpl!B11</f>
      </c>
      <c r="C11" s="224">
        <f>Header!$D$11</f>
        <v>0</v>
      </c>
      <c r="D11" s="240" t="s">
        <v>255</v>
      </c>
      <c r="E11" s="240" t="s">
        <v>255</v>
      </c>
      <c r="F11" s="240" t="s">
        <v>255</v>
      </c>
      <c r="G11" s="242">
        <f>G10</f>
        <v>0</v>
      </c>
      <c r="H11" s="295"/>
    </row>
    <row r="12" spans="1:8" ht="12.75">
      <c r="A12" s="111" t="s">
        <v>384</v>
      </c>
      <c r="B12" s="285">
        <f>t_smpl!B12</f>
      </c>
      <c r="C12" s="290">
        <f>Header!$D$11</f>
        <v>0</v>
      </c>
      <c r="D12" s="298" t="s">
        <v>255</v>
      </c>
      <c r="E12" s="298" t="s">
        <v>255</v>
      </c>
      <c r="F12" s="298" t="s">
        <v>255</v>
      </c>
      <c r="G12" s="299">
        <f>G11</f>
        <v>0</v>
      </c>
      <c r="H12" s="300"/>
    </row>
  </sheetData>
  <sheetProtection/>
  <mergeCells count="2">
    <mergeCell ref="C4:E4"/>
    <mergeCell ref="K4:M4"/>
  </mergeCells>
  <printOptions/>
  <pageMargins left="0.75" right="0.75" top="1" bottom="1" header="0.5" footer="0.5"/>
  <pageSetup fitToHeight="1" fitToWidth="1" horizontalDpi="600" verticalDpi="600" orientation="landscape" paperSize="17" scale="85" r:id="rId3"/>
  <headerFooter alignWithMargins="0">
    <oddHeader>&amp;C&amp;F</oddHeader>
    <oddFooter>&amp;L&amp;A&amp;CPage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KYTC</cp:lastModifiedBy>
  <cp:lastPrinted>2015-08-21T13:13:31Z</cp:lastPrinted>
  <dcterms:created xsi:type="dcterms:W3CDTF">2005-09-12T18:04:12Z</dcterms:created>
  <dcterms:modified xsi:type="dcterms:W3CDTF">2015-08-21T13:26:07Z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Version">
    <vt:lpwstr>N/A</vt:lpwstr>
  </property>
  <property fmtid="{D5CDD505-2E9C-101B-9397-08002B2CF9AE}" pid="3" name="Description0">
    <vt:lpwstr/>
  </property>
  <property fmtid="{D5CDD505-2E9C-101B-9397-08002B2CF9AE}" pid="4" name="Area">
    <vt:lpwstr>SiteManager</vt:lpwstr>
  </property>
  <property fmtid="{D5CDD505-2E9C-101B-9397-08002B2CF9AE}" pid="5" name="Lab">
    <vt:lpwstr>N/A</vt:lpwstr>
  </property>
  <property fmtid="{D5CDD505-2E9C-101B-9397-08002B2CF9AE}" pid="6" name="PublishingExpirationDate">
    <vt:lpwstr/>
  </property>
  <property fmtid="{D5CDD505-2E9C-101B-9397-08002B2CF9AE}" pid="7" name="PublishingStartDate">
    <vt:lpwstr/>
  </property>
  <property fmtid="{D5CDD505-2E9C-101B-9397-08002B2CF9AE}" pid="8" name="display_urn:schemas-microsoft-com:office:office#Editor">
    <vt:lpwstr>Higdon, Mark D (KYTC-WSC)</vt:lpwstr>
  </property>
  <property fmtid="{D5CDD505-2E9C-101B-9397-08002B2CF9AE}" pid="9" name="display_urn:schemas-microsoft-com:office:office#Author">
    <vt:lpwstr>Higdon, Mark D (KYTC-WSC)</vt:lpwstr>
  </property>
</Properties>
</file>