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90" windowWidth="16140" windowHeight="9225" tabRatio="601" firstSheet="1" activeTab="1"/>
  </bookViews>
  <sheets>
    <sheet name="Asphalt Summary" sheetId="1" state="hidden" r:id="rId1"/>
    <sheet name="Asphalt Adj" sheetId="2" r:id="rId2"/>
    <sheet name="Asphalt Adj (2)" sheetId="3" state="hidden" r:id="rId3"/>
    <sheet name="Asphalt Adj (3)" sheetId="4" state="hidden" r:id="rId4"/>
    <sheet name="Asphalt Adj (4)" sheetId="5" state="hidden" r:id="rId5"/>
    <sheet name="Asphalt Adj (5)" sheetId="6" state="hidden" r:id="rId6"/>
    <sheet name="Asphalt Adj (6)" sheetId="7" state="hidden" r:id="rId7"/>
    <sheet name="Asphalt Adj (7)" sheetId="8" state="hidden" r:id="rId8"/>
    <sheet name="Asphalt Adj (8)" sheetId="9" state="hidden" r:id="rId9"/>
  </sheets>
  <externalReferences>
    <externalReference r:id="rId12"/>
    <externalReference r:id="rId13"/>
  </externalReferences>
  <definedNames>
    <definedName name="kyasp">#REF!</definedName>
    <definedName name="PRINT" localSheetId="2">'Asphalt Adj (2)'!$A$2:$G$55</definedName>
    <definedName name="PRINT" localSheetId="3">'Asphalt Adj (3)'!$A$2:$G$55</definedName>
    <definedName name="PRINT" localSheetId="4">'Asphalt Adj (4)'!$A$2:$G$55</definedName>
    <definedName name="PRINT" localSheetId="5">'Asphalt Adj (5)'!$A$2:$G$55</definedName>
    <definedName name="PRINT" localSheetId="6">'Asphalt Adj (6)'!$A$2:$G$55</definedName>
    <definedName name="PRINT" localSheetId="7">'Asphalt Adj (7)'!$A$2:$G$55</definedName>
    <definedName name="PRINT" localSheetId="8">'Asphalt Adj (8)'!$A$2:$G$55</definedName>
    <definedName name="PRINT" localSheetId="0">'Asphalt Summary'!$A$2:$G$47</definedName>
    <definedName name="PRINT">'Asphalt Adj'!$A$2:$G$52</definedName>
    <definedName name="_xlnm.Print_Area" localSheetId="1">'Asphalt Adj'!$A$2:$G$53</definedName>
    <definedName name="_xlnm.Print_Area" localSheetId="2">'Asphalt Adj (2)'!$A$2:$G$56</definedName>
    <definedName name="_xlnm.Print_Area" localSheetId="3">'Asphalt Adj (3)'!$A$2:$G$56</definedName>
    <definedName name="_xlnm.Print_Area" localSheetId="4">'Asphalt Adj (4)'!$A$2:$G$56</definedName>
    <definedName name="_xlnm.Print_Area" localSheetId="5">'Asphalt Adj (5)'!$A$2:$G$56</definedName>
    <definedName name="_xlnm.Print_Area" localSheetId="6">'Asphalt Adj (6)'!$A$2:$G$56</definedName>
    <definedName name="_xlnm.Print_Area" localSheetId="7">'Asphalt Adj (7)'!$A$2:$G$56</definedName>
    <definedName name="_xlnm.Print_Area" localSheetId="8">'Asphalt Adj (8)'!$A$2:$G$56</definedName>
    <definedName name="_xlnm.Print_Area" localSheetId="0">'D:\My Documents\[fuel.xls]OPIS'!$A$55:$G$109</definedName>
    <definedName name="_xlnm.Print_Area">'h:\DATA\EXCEL\[FUEL.xls]OPIS'!$A$55:$G$109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  <author>KYTC</author>
  </authors>
  <commentList>
    <comment ref="E10" authorId="0">
      <text>
        <r>
          <rPr>
            <sz val="8"/>
            <rFont val="Tahoma"/>
            <family val="0"/>
          </rPr>
          <t>Will lookup in b5 from c:\data\excel\fuel.xls for index.  File available from Div. of Const Central Office.</t>
        </r>
      </text>
    </comment>
    <comment ref="E11" authorId="1">
      <text>
        <r>
          <rPr>
            <b/>
            <sz val="8"/>
            <rFont val="Tahoma"/>
            <family val="0"/>
          </rPr>
          <t>KYTC:</t>
        </r>
        <r>
          <rPr>
            <sz val="8"/>
            <rFont val="Tahoma"/>
            <family val="0"/>
          </rPr>
          <t xml:space="preserve">
Old Index / 4.348
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  <author>KYTC</author>
  </authors>
  <commentList>
    <comment ref="E10" authorId="0">
      <text>
        <r>
          <rPr>
            <sz val="8"/>
            <rFont val="Tahoma"/>
            <family val="0"/>
          </rPr>
          <t>Will lookup in b5 from c:\data\excel\fuel.xls for index.  File available from Div. of Const Central Office.</t>
        </r>
      </text>
    </comment>
    <comment ref="B12" authorId="0">
      <text>
        <r>
          <rPr>
            <sz val="8"/>
            <rFont val="Tahoma"/>
            <family val="0"/>
          </rPr>
          <t>Will lookup in A14 from c:\data\excel\fuel.xls for index.  File available from Div. of Const Central Office.  Updated monthly.  Overwrite the Fuel.xls file.</t>
        </r>
      </text>
    </comment>
    <comment ref="C12" authorId="0">
      <text>
        <r>
          <rPr>
            <sz val="8"/>
            <rFont val="Tahoma"/>
            <family val="0"/>
          </rPr>
          <t>Use Summary Report From KYCEMPII for monthly Totals.</t>
        </r>
      </text>
    </comment>
    <comment ref="D16" authorId="0">
      <text>
        <r>
          <rPr>
            <sz val="8"/>
            <rFont val="Tahoma"/>
            <family val="0"/>
          </rPr>
          <t>Change as needed for AC (BC) Content</t>
        </r>
      </text>
    </comment>
    <comment ref="D17" authorId="0">
      <text>
        <r>
          <rPr>
            <sz val="8"/>
            <rFont val="Tahoma"/>
            <family val="0"/>
          </rPr>
          <t>Change as needed for AC (BC) Content</t>
        </r>
      </text>
    </comment>
    <comment ref="D18" authorId="0">
      <text>
        <r>
          <rPr>
            <sz val="8"/>
            <rFont val="Tahoma"/>
            <family val="0"/>
          </rPr>
          <t>Change as needed for AC (BC) Content</t>
        </r>
      </text>
    </comment>
    <comment ref="D19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0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1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2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3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4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5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6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7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8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9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0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1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2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3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4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5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6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7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8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9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0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1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2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3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4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5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6" authorId="0">
      <text>
        <r>
          <rPr>
            <sz val="8"/>
            <rFont val="Tahoma"/>
            <family val="0"/>
          </rPr>
          <t>Change as needed for AC (BC) Content</t>
        </r>
      </text>
    </comment>
    <comment ref="E11" authorId="1">
      <text>
        <r>
          <rPr>
            <b/>
            <sz val="8"/>
            <rFont val="Tahoma"/>
            <family val="0"/>
          </rPr>
          <t>KYTC:</t>
        </r>
        <r>
          <rPr>
            <sz val="8"/>
            <rFont val="Tahoma"/>
            <family val="0"/>
          </rPr>
          <t xml:space="preserve">
Old Factor / 4.348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</authors>
  <commentList>
    <comment ref="E10" authorId="0">
      <text>
        <r>
          <rPr>
            <sz val="8"/>
            <rFont val="Tahoma"/>
            <family val="0"/>
          </rPr>
          <t>Will lookup in b5 from c:\data\excel\fuel.xls for index.  File available from Div. of Const Central Office.</t>
        </r>
      </text>
    </comment>
    <comment ref="C12" authorId="0">
      <text>
        <r>
          <rPr>
            <sz val="8"/>
            <rFont val="Tahoma"/>
            <family val="0"/>
          </rPr>
          <t>Use Summary Report From KYCEMPII for monthly Totals.</t>
        </r>
      </text>
    </comment>
    <comment ref="D16" authorId="0">
      <text>
        <r>
          <rPr>
            <sz val="8"/>
            <rFont val="Tahoma"/>
            <family val="0"/>
          </rPr>
          <t>Change as needed for AC (BC) Content</t>
        </r>
      </text>
    </comment>
    <comment ref="B12" authorId="0">
      <text>
        <r>
          <rPr>
            <sz val="8"/>
            <rFont val="Tahoma"/>
            <family val="0"/>
          </rPr>
          <t>Will lookup in A14 from c:\data\excel\fuel.xls for index.  File available from Div. of Const Central Office.  Updated monthly.  Overwrite the Fuel.xls file.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</authors>
  <commentList>
    <comment ref="E10" authorId="0">
      <text>
        <r>
          <rPr>
            <sz val="8"/>
            <rFont val="Tahoma"/>
            <family val="0"/>
          </rPr>
          <t>Will lookup in b5 from c:\data\excel\fuel.xls for index.  File available from Div. of Const Central Office.</t>
        </r>
      </text>
    </comment>
    <comment ref="D16" authorId="0">
      <text>
        <r>
          <rPr>
            <sz val="8"/>
            <rFont val="Tahoma"/>
            <family val="0"/>
          </rPr>
          <t>Change as needed for AC (BC) Content</t>
        </r>
      </text>
    </comment>
    <comment ref="D17" authorId="0">
      <text>
        <r>
          <rPr>
            <sz val="8"/>
            <rFont val="Tahoma"/>
            <family val="0"/>
          </rPr>
          <t>Change as needed for AC (BC) Content</t>
        </r>
      </text>
    </comment>
    <comment ref="D18" authorId="0">
      <text>
        <r>
          <rPr>
            <sz val="8"/>
            <rFont val="Tahoma"/>
            <family val="0"/>
          </rPr>
          <t>Change as needed for AC (BC) Content</t>
        </r>
      </text>
    </comment>
    <comment ref="D19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0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1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2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3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4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5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6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7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8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9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0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1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2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3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4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5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6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7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8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9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0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1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2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3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4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5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6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7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8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9" authorId="0">
      <text>
        <r>
          <rPr>
            <sz val="8"/>
            <rFont val="Tahoma"/>
            <family val="0"/>
          </rPr>
          <t>Change as needed for AC (BC) Content</t>
        </r>
      </text>
    </comment>
    <comment ref="D50" authorId="0">
      <text>
        <r>
          <rPr>
            <sz val="8"/>
            <rFont val="Tahoma"/>
            <family val="0"/>
          </rPr>
          <t>Change as needed for AC (BC) Content</t>
        </r>
      </text>
    </comment>
    <comment ref="D51" authorId="0">
      <text>
        <r>
          <rPr>
            <sz val="8"/>
            <rFont val="Tahoma"/>
            <family val="0"/>
          </rPr>
          <t>Change as needed for AC (BC) Content</t>
        </r>
      </text>
    </comment>
    <comment ref="B12" authorId="0">
      <text>
        <r>
          <rPr>
            <sz val="8"/>
            <rFont val="Tahoma"/>
            <family val="0"/>
          </rPr>
          <t>Will lookup in A14 from c:\data\excel\fuel.xls for index.  File available from Div. of Const Central Office.  Updated monthly.  Overwrite the Fuel.xls file.</t>
        </r>
      </text>
    </comment>
    <comment ref="C12" authorId="0">
      <text>
        <r>
          <rPr>
            <sz val="8"/>
            <rFont val="Tahoma"/>
            <family val="0"/>
          </rPr>
          <t>Use Summary Report From KYCEMPII for monthly Totals.</t>
        </r>
      </text>
    </comment>
  </commentList>
</comments>
</file>

<file path=xl/comments5.xml><?xml version="1.0" encoding="utf-8"?>
<comments xmlns="http://schemas.openxmlformats.org/spreadsheetml/2006/main">
  <authors>
    <author>A satisfied Microsoft Office user</author>
  </authors>
  <commentList>
    <comment ref="E10" authorId="0">
      <text>
        <r>
          <rPr>
            <sz val="8"/>
            <rFont val="Tahoma"/>
            <family val="0"/>
          </rPr>
          <t>Will lookup in b5 from c:\data\excel\fuel.xls for index.  File available from Div. of Const Central Office.</t>
        </r>
      </text>
    </comment>
    <comment ref="D16" authorId="0">
      <text>
        <r>
          <rPr>
            <sz val="8"/>
            <rFont val="Tahoma"/>
            <family val="0"/>
          </rPr>
          <t>Change as needed for AC (BC) Content</t>
        </r>
      </text>
    </comment>
    <comment ref="D17" authorId="0">
      <text>
        <r>
          <rPr>
            <sz val="8"/>
            <rFont val="Tahoma"/>
            <family val="0"/>
          </rPr>
          <t>Change as needed for AC (BC) Content</t>
        </r>
      </text>
    </comment>
    <comment ref="D18" authorId="0">
      <text>
        <r>
          <rPr>
            <sz val="8"/>
            <rFont val="Tahoma"/>
            <family val="0"/>
          </rPr>
          <t>Change as needed for AC (BC) Content</t>
        </r>
      </text>
    </comment>
    <comment ref="D19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0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1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2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3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4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5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6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7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8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9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0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1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2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3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4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5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6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7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8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9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0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1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2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3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4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5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6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7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8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9" authorId="0">
      <text>
        <r>
          <rPr>
            <sz val="8"/>
            <rFont val="Tahoma"/>
            <family val="0"/>
          </rPr>
          <t>Change as needed for AC (BC) Content</t>
        </r>
      </text>
    </comment>
    <comment ref="D50" authorId="0">
      <text>
        <r>
          <rPr>
            <sz val="8"/>
            <rFont val="Tahoma"/>
            <family val="0"/>
          </rPr>
          <t>Change as needed for AC (BC) Content</t>
        </r>
      </text>
    </comment>
    <comment ref="D51" authorId="0">
      <text>
        <r>
          <rPr>
            <sz val="8"/>
            <rFont val="Tahoma"/>
            <family val="0"/>
          </rPr>
          <t>Change as needed for AC (BC) Content</t>
        </r>
      </text>
    </comment>
    <comment ref="B12" authorId="0">
      <text>
        <r>
          <rPr>
            <sz val="8"/>
            <rFont val="Tahoma"/>
            <family val="0"/>
          </rPr>
          <t>Will lookup in A14 from c:\data\excel\fuel.xls for index.  File available from Div. of Const Central Office.  Updated monthly.  Overwrite the Fuel.xls file.</t>
        </r>
      </text>
    </comment>
    <comment ref="C12" authorId="0">
      <text>
        <r>
          <rPr>
            <sz val="8"/>
            <rFont val="Tahoma"/>
            <family val="0"/>
          </rPr>
          <t>Use Summary Report From KYCEMPII for monthly Totals.</t>
        </r>
      </text>
    </comment>
  </commentList>
</comments>
</file>

<file path=xl/comments6.xml><?xml version="1.0" encoding="utf-8"?>
<comments xmlns="http://schemas.openxmlformats.org/spreadsheetml/2006/main">
  <authors>
    <author>A satisfied Microsoft Office user</author>
  </authors>
  <commentList>
    <comment ref="E10" authorId="0">
      <text>
        <r>
          <rPr>
            <sz val="8"/>
            <rFont val="Tahoma"/>
            <family val="0"/>
          </rPr>
          <t>Will lookup in b5 from c:\data\excel\fuel.xls for index.  File available from Div. of Const Central Office.</t>
        </r>
      </text>
    </comment>
    <comment ref="D16" authorId="0">
      <text>
        <r>
          <rPr>
            <sz val="8"/>
            <rFont val="Tahoma"/>
            <family val="0"/>
          </rPr>
          <t>Change as needed for AC (BC) Content</t>
        </r>
      </text>
    </comment>
    <comment ref="D17" authorId="0">
      <text>
        <r>
          <rPr>
            <sz val="8"/>
            <rFont val="Tahoma"/>
            <family val="0"/>
          </rPr>
          <t>Change as needed for AC (BC) Content</t>
        </r>
      </text>
    </comment>
    <comment ref="D18" authorId="0">
      <text>
        <r>
          <rPr>
            <sz val="8"/>
            <rFont val="Tahoma"/>
            <family val="0"/>
          </rPr>
          <t>Change as needed for AC (BC) Content</t>
        </r>
      </text>
    </comment>
    <comment ref="D19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0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1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2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3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4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5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6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7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8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9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0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1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2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3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4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5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6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7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8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9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0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1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2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3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4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5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6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7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8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9" authorId="0">
      <text>
        <r>
          <rPr>
            <sz val="8"/>
            <rFont val="Tahoma"/>
            <family val="0"/>
          </rPr>
          <t>Change as needed for AC (BC) Content</t>
        </r>
      </text>
    </comment>
    <comment ref="D50" authorId="0">
      <text>
        <r>
          <rPr>
            <sz val="8"/>
            <rFont val="Tahoma"/>
            <family val="0"/>
          </rPr>
          <t>Change as needed for AC (BC) Content</t>
        </r>
      </text>
    </comment>
    <comment ref="D51" authorId="0">
      <text>
        <r>
          <rPr>
            <sz val="8"/>
            <rFont val="Tahoma"/>
            <family val="0"/>
          </rPr>
          <t>Change as needed for AC (BC) Content</t>
        </r>
      </text>
    </comment>
    <comment ref="B12" authorId="0">
      <text>
        <r>
          <rPr>
            <sz val="8"/>
            <rFont val="Tahoma"/>
            <family val="0"/>
          </rPr>
          <t>Will lookup in A14 from c:\data\excel\fuel.xls for index.  File available from Div. of Const Central Office.  Updated monthly.  Overwrite the Fuel.xls file.</t>
        </r>
      </text>
    </comment>
    <comment ref="C12" authorId="0">
      <text>
        <r>
          <rPr>
            <sz val="8"/>
            <rFont val="Tahoma"/>
            <family val="0"/>
          </rPr>
          <t>Use Summary Report From KYCEMPII for monthly Totals.</t>
        </r>
      </text>
    </comment>
  </commentList>
</comments>
</file>

<file path=xl/comments7.xml><?xml version="1.0" encoding="utf-8"?>
<comments xmlns="http://schemas.openxmlformats.org/spreadsheetml/2006/main">
  <authors>
    <author>A satisfied Microsoft Office user</author>
  </authors>
  <commentList>
    <comment ref="E10" authorId="0">
      <text>
        <r>
          <rPr>
            <sz val="8"/>
            <rFont val="Tahoma"/>
            <family val="0"/>
          </rPr>
          <t>Will lookup in b5 from c:\data\excel\fuel.xls for index.  File available from Div. of Const Central Office.</t>
        </r>
      </text>
    </comment>
    <comment ref="D16" authorId="0">
      <text>
        <r>
          <rPr>
            <sz val="8"/>
            <rFont val="Tahoma"/>
            <family val="0"/>
          </rPr>
          <t>Change as needed for AC (BC) Content</t>
        </r>
      </text>
    </comment>
    <comment ref="D17" authorId="0">
      <text>
        <r>
          <rPr>
            <sz val="8"/>
            <rFont val="Tahoma"/>
            <family val="0"/>
          </rPr>
          <t>Change as needed for AC (BC) Content</t>
        </r>
      </text>
    </comment>
    <comment ref="D18" authorId="0">
      <text>
        <r>
          <rPr>
            <sz val="8"/>
            <rFont val="Tahoma"/>
            <family val="0"/>
          </rPr>
          <t>Change as needed for AC (BC) Content</t>
        </r>
      </text>
    </comment>
    <comment ref="D19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0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1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2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3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4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5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6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7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8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9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0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1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2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3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4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5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6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7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8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9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0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1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2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3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4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5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6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7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8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9" authorId="0">
      <text>
        <r>
          <rPr>
            <sz val="8"/>
            <rFont val="Tahoma"/>
            <family val="0"/>
          </rPr>
          <t>Change as needed for AC (BC) Content</t>
        </r>
      </text>
    </comment>
    <comment ref="D50" authorId="0">
      <text>
        <r>
          <rPr>
            <sz val="8"/>
            <rFont val="Tahoma"/>
            <family val="0"/>
          </rPr>
          <t>Change as needed for AC (BC) Content</t>
        </r>
      </text>
    </comment>
    <comment ref="D51" authorId="0">
      <text>
        <r>
          <rPr>
            <sz val="8"/>
            <rFont val="Tahoma"/>
            <family val="0"/>
          </rPr>
          <t>Change as needed for AC (BC) Content</t>
        </r>
      </text>
    </comment>
    <comment ref="B12" authorId="0">
      <text>
        <r>
          <rPr>
            <sz val="8"/>
            <rFont val="Tahoma"/>
            <family val="0"/>
          </rPr>
          <t>Will lookup in A14 from c:\data\excel\fuel.xls for index.  File available from Div. of Const Central Office.  Updated monthly.  Overwrite the Fuel.xls file.</t>
        </r>
      </text>
    </comment>
    <comment ref="C12" authorId="0">
      <text>
        <r>
          <rPr>
            <sz val="8"/>
            <rFont val="Tahoma"/>
            <family val="0"/>
          </rPr>
          <t>Use Summary Report From KYCEMPII for monthly Totals.</t>
        </r>
      </text>
    </comment>
  </commentList>
</comments>
</file>

<file path=xl/comments8.xml><?xml version="1.0" encoding="utf-8"?>
<comments xmlns="http://schemas.openxmlformats.org/spreadsheetml/2006/main">
  <authors>
    <author>A satisfied Microsoft Office user</author>
  </authors>
  <commentList>
    <comment ref="E10" authorId="0">
      <text>
        <r>
          <rPr>
            <sz val="8"/>
            <rFont val="Tahoma"/>
            <family val="0"/>
          </rPr>
          <t>Will lookup in b5 from c:\data\excel\fuel.xls for index.  File available from Div. of Const Central Office.</t>
        </r>
      </text>
    </comment>
    <comment ref="D16" authorId="0">
      <text>
        <r>
          <rPr>
            <sz val="8"/>
            <rFont val="Tahoma"/>
            <family val="0"/>
          </rPr>
          <t>Change as needed for AC (BC) Content</t>
        </r>
      </text>
    </comment>
    <comment ref="D17" authorId="0">
      <text>
        <r>
          <rPr>
            <sz val="8"/>
            <rFont val="Tahoma"/>
            <family val="0"/>
          </rPr>
          <t>Change as needed for AC (BC) Content</t>
        </r>
      </text>
    </comment>
    <comment ref="D18" authorId="0">
      <text>
        <r>
          <rPr>
            <sz val="8"/>
            <rFont val="Tahoma"/>
            <family val="0"/>
          </rPr>
          <t>Change as needed for AC (BC) Content</t>
        </r>
      </text>
    </comment>
    <comment ref="D19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0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1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2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3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4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5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6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7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8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9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0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1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2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3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4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5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6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7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8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9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0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1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2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3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4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5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6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7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8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9" authorId="0">
      <text>
        <r>
          <rPr>
            <sz val="8"/>
            <rFont val="Tahoma"/>
            <family val="0"/>
          </rPr>
          <t>Change as needed for AC (BC) Content</t>
        </r>
      </text>
    </comment>
    <comment ref="D50" authorId="0">
      <text>
        <r>
          <rPr>
            <sz val="8"/>
            <rFont val="Tahoma"/>
            <family val="0"/>
          </rPr>
          <t>Change as needed for AC (BC) Content</t>
        </r>
      </text>
    </comment>
    <comment ref="D51" authorId="0">
      <text>
        <r>
          <rPr>
            <sz val="8"/>
            <rFont val="Tahoma"/>
            <family val="0"/>
          </rPr>
          <t>Change as needed for AC (BC) Content</t>
        </r>
      </text>
    </comment>
    <comment ref="B12" authorId="0">
      <text>
        <r>
          <rPr>
            <sz val="8"/>
            <rFont val="Tahoma"/>
            <family val="0"/>
          </rPr>
          <t>Will lookup in A14 from c:\data\excel\fuel.xls for index.  File available from Div. of Const Central Office.  Updated monthly.  Overwrite the Fuel.xls file.</t>
        </r>
      </text>
    </comment>
    <comment ref="C12" authorId="0">
      <text>
        <r>
          <rPr>
            <sz val="8"/>
            <rFont val="Tahoma"/>
            <family val="0"/>
          </rPr>
          <t>Use Summary Report From KYCEMPII for monthly Totals.</t>
        </r>
      </text>
    </comment>
  </commentList>
</comments>
</file>

<file path=xl/comments9.xml><?xml version="1.0" encoding="utf-8"?>
<comments xmlns="http://schemas.openxmlformats.org/spreadsheetml/2006/main">
  <authors>
    <author>A satisfied Microsoft Office user</author>
  </authors>
  <commentList>
    <comment ref="E10" authorId="0">
      <text>
        <r>
          <rPr>
            <sz val="8"/>
            <rFont val="Tahoma"/>
            <family val="0"/>
          </rPr>
          <t>Will lookup in b5 from c:\data\excel\fuel.xls for index.  File available from Div. of Const Central Office.</t>
        </r>
      </text>
    </comment>
    <comment ref="D16" authorId="0">
      <text>
        <r>
          <rPr>
            <sz val="8"/>
            <rFont val="Tahoma"/>
            <family val="0"/>
          </rPr>
          <t>Change as needed for AC (BC) Content</t>
        </r>
      </text>
    </comment>
    <comment ref="D17" authorId="0">
      <text>
        <r>
          <rPr>
            <sz val="8"/>
            <rFont val="Tahoma"/>
            <family val="0"/>
          </rPr>
          <t>Change as needed for AC (BC) Content</t>
        </r>
      </text>
    </comment>
    <comment ref="D18" authorId="0">
      <text>
        <r>
          <rPr>
            <sz val="8"/>
            <rFont val="Tahoma"/>
            <family val="0"/>
          </rPr>
          <t>Change as needed for AC (BC) Content</t>
        </r>
      </text>
    </comment>
    <comment ref="D19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0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1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2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3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4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5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6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7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8" authorId="0">
      <text>
        <r>
          <rPr>
            <sz val="8"/>
            <rFont val="Tahoma"/>
            <family val="0"/>
          </rPr>
          <t>Change as needed for AC (BC) Content</t>
        </r>
      </text>
    </comment>
    <comment ref="D29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0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1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2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3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4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5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6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7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8" authorId="0">
      <text>
        <r>
          <rPr>
            <sz val="8"/>
            <rFont val="Tahoma"/>
            <family val="0"/>
          </rPr>
          <t>Change as needed for AC (BC) Content</t>
        </r>
      </text>
    </comment>
    <comment ref="D39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0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1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2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3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4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5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6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7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8" authorId="0">
      <text>
        <r>
          <rPr>
            <sz val="8"/>
            <rFont val="Tahoma"/>
            <family val="0"/>
          </rPr>
          <t>Change as needed for AC (BC) Content</t>
        </r>
      </text>
    </comment>
    <comment ref="D49" authorId="0">
      <text>
        <r>
          <rPr>
            <sz val="8"/>
            <rFont val="Tahoma"/>
            <family val="0"/>
          </rPr>
          <t>Change as needed for AC (BC) Content</t>
        </r>
      </text>
    </comment>
    <comment ref="D50" authorId="0">
      <text>
        <r>
          <rPr>
            <sz val="8"/>
            <rFont val="Tahoma"/>
            <family val="0"/>
          </rPr>
          <t>Change as needed for AC (BC) Content</t>
        </r>
      </text>
    </comment>
    <comment ref="D51" authorId="0">
      <text>
        <r>
          <rPr>
            <sz val="8"/>
            <rFont val="Tahoma"/>
            <family val="0"/>
          </rPr>
          <t>Change as needed for AC (BC) Content</t>
        </r>
      </text>
    </comment>
    <comment ref="B12" authorId="0">
      <text>
        <r>
          <rPr>
            <sz val="8"/>
            <rFont val="Tahoma"/>
            <family val="0"/>
          </rPr>
          <t>Will lookup in A14 from c:\data\excel\fuel.xls for index.  File available from Div. of Const Central Office.  Updated monthly.  Overwrite the Fuel.xls file.</t>
        </r>
      </text>
    </comment>
    <comment ref="C12" authorId="0">
      <text>
        <r>
          <rPr>
            <sz val="8"/>
            <rFont val="Tahoma"/>
            <family val="0"/>
          </rPr>
          <t>Use Summary Report From KYCEMPII for monthly Totals.</t>
        </r>
      </text>
    </comment>
  </commentList>
</comments>
</file>

<file path=xl/sharedStrings.xml><?xml version="1.0" encoding="utf-8"?>
<sst xmlns="http://schemas.openxmlformats.org/spreadsheetml/2006/main" count="335" uniqueCount="65">
  <si>
    <t>KENTUCKY TRANSPORTATION CABINET</t>
  </si>
  <si>
    <t>DEPARTMENT OF HIGHWAYS</t>
  </si>
  <si>
    <t>DIVISION OF CONSTRUCTION</t>
  </si>
  <si>
    <t xml:space="preserve">SHEET </t>
  </si>
  <si>
    <t xml:space="preserve">   COUNTY:</t>
  </si>
  <si>
    <t>LETTING DATE:</t>
  </si>
  <si>
    <t>SUMMARY</t>
  </si>
  <si>
    <t>QUANTITY</t>
  </si>
  <si>
    <t>ADJUSTMENT</t>
  </si>
  <si>
    <t>Page</t>
  </si>
  <si>
    <t>SSCS</t>
  </si>
  <si>
    <t>PAY ITEM</t>
  </si>
  <si>
    <t>TONS</t>
  </si>
  <si>
    <t>AMOUNT</t>
  </si>
  <si>
    <t>TOTAL</t>
  </si>
  <si>
    <t xml:space="preserve">SHEET  1 of </t>
  </si>
  <si>
    <t>ASPHALT JMF: A=</t>
  </si>
  <si>
    <t xml:space="preserve">SSSC:  </t>
  </si>
  <si>
    <t xml:space="preserve">PAY ITEM:  </t>
  </si>
  <si>
    <t/>
  </si>
  <si>
    <t>QUANTITY  TONS  T</t>
  </si>
  <si>
    <t>A</t>
  </si>
  <si>
    <t>C</t>
  </si>
  <si>
    <t>MO. / YEAR</t>
  </si>
  <si>
    <t>ASPHALT</t>
  </si>
  <si>
    <t>FOR PAY ITEM</t>
  </si>
  <si>
    <t xml:space="preserve"> %</t>
  </si>
  <si>
    <t xml:space="preserve"> % CHANGE</t>
  </si>
  <si>
    <t>INDEX</t>
  </si>
  <si>
    <t xml:space="preserve">FOR MONTH </t>
  </si>
  <si>
    <t>PRICE</t>
  </si>
  <si>
    <t>IN INDEX</t>
  </si>
  <si>
    <t>1st TO End of Month</t>
  </si>
  <si>
    <t>AT LETTING</t>
  </si>
  <si>
    <t>TOTAL FROM PAGE 1</t>
  </si>
  <si>
    <t>Project Engineer</t>
  </si>
  <si>
    <t>Date</t>
  </si>
  <si>
    <t xml:space="preserve">SHEET  2 of </t>
  </si>
  <si>
    <t>TOTAL FROM PAGE 2</t>
  </si>
  <si>
    <t xml:space="preserve">SHEET  3 of </t>
  </si>
  <si>
    <t>TOTAL FROM PAGE 3</t>
  </si>
  <si>
    <t xml:space="preserve">SHEET  4 of </t>
  </si>
  <si>
    <t>TOTAL FROM PAGE 4</t>
  </si>
  <si>
    <t xml:space="preserve">SHEET  5 of </t>
  </si>
  <si>
    <t>TOTAL FROM PAGE 5</t>
  </si>
  <si>
    <t xml:space="preserve">SHEET  6 of </t>
  </si>
  <si>
    <t>TOTAL FROM PAGE 6</t>
  </si>
  <si>
    <t xml:space="preserve">SHEET  7 of </t>
  </si>
  <si>
    <t>TOTAL FROM PAGE 7</t>
  </si>
  <si>
    <t xml:space="preserve">SHEET  8 of </t>
  </si>
  <si>
    <t>TOTAL FROM PAGE 8</t>
  </si>
  <si>
    <t>Cont_ID</t>
  </si>
  <si>
    <t>ASPHALT ADJUSTMENT @ 5% January 2006</t>
  </si>
  <si>
    <t>PLUS/MINUS 5%</t>
  </si>
  <si>
    <t>PL</t>
  </si>
  <si>
    <t>PC</t>
  </si>
  <si>
    <t>T*A/100*PL*(C-5)</t>
  </si>
  <si>
    <t>KY</t>
  </si>
  <si>
    <t xml:space="preserve">Contract NO:  </t>
  </si>
  <si>
    <t>Line Nbr</t>
  </si>
  <si>
    <t>KY Asphalt Index KAPI (PL)</t>
  </si>
  <si>
    <t xml:space="preserve">OLD ASHPALT INDEX AT LETTING:   </t>
  </si>
  <si>
    <t>FACTOR</t>
  </si>
  <si>
    <t>Contract Number:</t>
  </si>
  <si>
    <t xml:space="preserve">OLDASHPALT INDEX AT LETTING: 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</si>
</sst>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%"/>
    <numFmt numFmtId="166" formatCode="mm/dd/yy"/>
    <numFmt numFmtId="167" formatCode="&quot;SHEET&quot;\ 0\ \ &quot;OF&quot;"/>
    <numFmt numFmtId="168" formatCode="0.000"/>
    <numFmt numFmtId="169" formatCode="mmmm\ dd\ &quot;th ESTIMATE&quot;"/>
    <numFmt numFmtId="170" formatCode="mm\-yy"/>
    <numFmt numFmtId="171" formatCode="0.0"/>
    <numFmt numFmtId="172" formatCode="&quot;Page&quot;\ \ 0"/>
    <numFmt numFmtId="173" formatCode="&quot;  &quot;\ mm/dd/yy"/>
    <numFmt numFmtId="174" formatCode="&quot;  &quot;\ General"/>
    <numFmt numFmtId="175" formatCode="&quot;Sheet&quot;\ \1\ &quot;of&quot;"/>
    <numFmt numFmtId="176" formatCode="&quot; + &quot;\ \ 0.0"/>
    <numFmt numFmtId="177" formatCode="m\n/dd/yy"/>
    <numFmt numFmtId="178" formatCode="mmm\ dd\ &quot;th ESTIMATE&quot;"/>
    <numFmt numFmtId="179" formatCode="mmm"/>
    <numFmt numFmtId="180" formatCode="0.0000"/>
    <numFmt numFmtId="181" formatCode="0.00000"/>
    <numFmt numFmtId="182" formatCode="0.000000"/>
    <numFmt numFmtId="183" formatCode="0.0000000"/>
    <numFmt numFmtId="184" formatCode="_(* #,##0.0_);_(* \(#,##0.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0.000%"/>
    <numFmt numFmtId="188" formatCode="&quot;From Sheet &quot;\ 0"/>
    <numFmt numFmtId="189" formatCode="mmmm\ d\,\ yyyy"/>
    <numFmt numFmtId="190" formatCode="mmm\ dd\,\ yyyy"/>
    <numFmt numFmtId="191" formatCode="#\ \ &quot;of&quot;\ \ #"/>
    <numFmt numFmtId="192" formatCode="&quot;$&quot;#,##0.00"/>
    <numFmt numFmtId="193" formatCode="_(* #,##0.000_);_(* \(#,##0.000\);_(* &quot;-&quot;???_);_(@_)"/>
    <numFmt numFmtId="194" formatCode="#\ &quot;of&quot;\ #"/>
    <numFmt numFmtId="195" formatCode="[Blue]\(#,##0_);[Red]\(\-#,##0\ \)"/>
    <numFmt numFmtId="196" formatCode="[Blue]\(#,##0.##_);[Red]\(\-#,##0.##\ \)"/>
    <numFmt numFmtId="197" formatCode="[Blue]General;[Red]\ "/>
    <numFmt numFmtId="198" formatCode="m/d"/>
    <numFmt numFmtId="199" formatCode="00\~0000"/>
  </numFmts>
  <fonts count="42">
    <font>
      <sz val="10"/>
      <color indexed="12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6"/>
      <color indexed="12"/>
      <name val="Helv"/>
      <family val="0"/>
    </font>
    <font>
      <sz val="10"/>
      <color indexed="12"/>
      <name val="Arial"/>
      <family val="2"/>
    </font>
    <font>
      <sz val="8"/>
      <color indexed="13"/>
      <name val="Arial"/>
      <family val="2"/>
    </font>
    <font>
      <sz val="10"/>
      <color indexed="13"/>
      <name val="Courier"/>
      <family val="0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6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1"/>
    </font>
    <font>
      <sz val="10"/>
      <color indexed="39"/>
      <name val="Times New Roman"/>
      <family val="1"/>
    </font>
    <font>
      <sz val="6"/>
      <color indexed="8"/>
      <name val="Times New Roman"/>
      <family val="1"/>
    </font>
    <font>
      <sz val="12"/>
      <color indexed="39"/>
      <name val="Times New Roman"/>
      <family val="0"/>
    </font>
    <font>
      <sz val="10"/>
      <color indexed="63"/>
      <name val="Courier"/>
      <family val="0"/>
    </font>
    <font>
      <sz val="10"/>
      <color indexed="63"/>
      <name val="Arial"/>
      <family val="2"/>
    </font>
    <font>
      <sz val="6"/>
      <color indexed="63"/>
      <name val="Helv"/>
      <family val="0"/>
    </font>
    <font>
      <sz val="10"/>
      <color indexed="8"/>
      <name val="Courier"/>
      <family val="0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0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0"/>
    </font>
    <font>
      <sz val="10"/>
      <name val="Courier"/>
      <family val="0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8"/>
      <name val="Tahoma"/>
      <family val="0"/>
    </font>
    <font>
      <b/>
      <sz val="12"/>
      <color indexed="10"/>
      <name val="Times New Roman"/>
      <family val="1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8"/>
      <name val="Courier"/>
      <family val="2"/>
    </font>
  </fonts>
  <fills count="7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7" fontId="0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fill"/>
      <protection/>
    </xf>
    <xf numFmtId="178" fontId="5" fillId="0" borderId="0" xfId="0" applyNumberFormat="1" applyFont="1" applyBorder="1" applyAlignment="1" applyProtection="1">
      <alignment/>
      <protection/>
    </xf>
    <xf numFmtId="17" fontId="0" fillId="0" borderId="0" xfId="0" applyNumberFormat="1" applyFont="1" applyBorder="1" applyAlignment="1" applyProtection="1">
      <alignment/>
      <protection/>
    </xf>
    <xf numFmtId="7" fontId="0" fillId="0" borderId="0" xfId="0" applyNumberFormat="1" applyFont="1" applyBorder="1" applyAlignment="1" applyProtection="1">
      <alignment horizontal="fill"/>
      <protection/>
    </xf>
    <xf numFmtId="164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fill"/>
      <protection/>
    </xf>
    <xf numFmtId="164" fontId="0" fillId="0" borderId="0" xfId="0" applyNumberFormat="1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170" fontId="11" fillId="0" borderId="0" xfId="0" applyNumberFormat="1" applyFont="1" applyAlignment="1">
      <alignment horizontal="centerContinuous"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11" fillId="2" borderId="2" xfId="0" applyFont="1" applyFill="1" applyBorder="1" applyAlignment="1" applyProtection="1">
      <alignment horizontal="center"/>
      <protection/>
    </xf>
    <xf numFmtId="165" fontId="11" fillId="2" borderId="2" xfId="0" applyNumberFormat="1" applyFont="1" applyFill="1" applyBorder="1" applyAlignment="1" applyProtection="1">
      <alignment horizontal="center"/>
      <protection/>
    </xf>
    <xf numFmtId="8" fontId="11" fillId="2" borderId="2" xfId="0" applyNumberFormat="1" applyFont="1" applyFill="1" applyBorder="1" applyAlignment="1" applyProtection="1">
      <alignment/>
      <protection/>
    </xf>
    <xf numFmtId="7" fontId="14" fillId="2" borderId="2" xfId="0" applyNumberFormat="1" applyFont="1" applyFill="1" applyBorder="1" applyAlignment="1" applyProtection="1">
      <alignment horizontal="center"/>
      <protection/>
    </xf>
    <xf numFmtId="0" fontId="11" fillId="2" borderId="0" xfId="0" applyFont="1" applyFill="1" applyBorder="1" applyAlignment="1" applyProtection="1">
      <alignment horizontal="center"/>
      <protection/>
    </xf>
    <xf numFmtId="165" fontId="11" fillId="2" borderId="0" xfId="0" applyNumberFormat="1" applyFont="1" applyFill="1" applyBorder="1" applyAlignment="1" applyProtection="1">
      <alignment horizontal="center"/>
      <protection/>
    </xf>
    <xf numFmtId="8" fontId="11" fillId="2" borderId="0" xfId="0" applyNumberFormat="1" applyFont="1" applyFill="1" applyBorder="1" applyAlignment="1" applyProtection="1">
      <alignment/>
      <protection/>
    </xf>
    <xf numFmtId="7" fontId="14" fillId="2" borderId="0" xfId="0" applyNumberFormat="1" applyFont="1" applyFill="1" applyBorder="1" applyAlignment="1" applyProtection="1">
      <alignment horizontal="center"/>
      <protection/>
    </xf>
    <xf numFmtId="17" fontId="11" fillId="2" borderId="0" xfId="0" applyNumberFormat="1" applyFont="1" applyFill="1" applyBorder="1" applyAlignment="1" applyProtection="1">
      <alignment horizontal="center"/>
      <protection/>
    </xf>
    <xf numFmtId="0" fontId="16" fillId="2" borderId="0" xfId="0" applyFont="1" applyFill="1" applyBorder="1" applyAlignment="1" applyProtection="1">
      <alignment horizontal="right"/>
      <protection/>
    </xf>
    <xf numFmtId="178" fontId="16" fillId="2" borderId="0" xfId="0" applyNumberFormat="1" applyFont="1" applyFill="1" applyBorder="1" applyAlignment="1" applyProtection="1">
      <alignment/>
      <protection/>
    </xf>
    <xf numFmtId="7" fontId="0" fillId="2" borderId="0" xfId="0" applyNumberFormat="1" applyFont="1" applyFill="1" applyAlignment="1" applyProtection="1">
      <alignment horizontal="right"/>
      <protection/>
    </xf>
    <xf numFmtId="17" fontId="0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8" fontId="20" fillId="3" borderId="3" xfId="0" applyNumberFormat="1" applyFont="1" applyFill="1" applyBorder="1" applyAlignment="1" applyProtection="1">
      <alignment horizontal="right" vertical="center"/>
      <protection hidden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 applyProtection="1">
      <alignment horizontal="center" vertical="center"/>
      <protection/>
    </xf>
    <xf numFmtId="0" fontId="15" fillId="0" borderId="6" xfId="0" applyFont="1" applyBorder="1" applyAlignment="1" applyProtection="1">
      <alignment horizontal="center" vertical="center"/>
      <protection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 applyProtection="1">
      <alignment horizontal="center" vertical="center"/>
      <protection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 applyProtection="1">
      <alignment horizontal="center" vertical="center"/>
      <protection/>
    </xf>
    <xf numFmtId="0" fontId="15" fillId="0" borderId="9" xfId="0" applyFont="1" applyBorder="1" applyAlignment="1" applyProtection="1">
      <alignment horizontal="center" vertical="center"/>
      <protection/>
    </xf>
    <xf numFmtId="0" fontId="17" fillId="0" borderId="7" xfId="0" applyFont="1" applyBorder="1" applyAlignment="1">
      <alignment vertical="center"/>
    </xf>
    <xf numFmtId="0" fontId="15" fillId="0" borderId="10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fill"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 applyProtection="1">
      <alignment horizontal="center" vertical="center"/>
      <protection/>
    </xf>
    <xf numFmtId="7" fontId="15" fillId="0" borderId="12" xfId="0" applyNumberFormat="1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17" fillId="4" borderId="0" xfId="0" applyNumberFormat="1" applyFont="1" applyFill="1" applyBorder="1" applyAlignment="1" applyProtection="1">
      <alignment horizontal="left" vertical="center"/>
      <protection locked="0"/>
    </xf>
    <xf numFmtId="165" fontId="20" fillId="5" borderId="3" xfId="0" applyNumberFormat="1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170" fontId="11" fillId="0" borderId="14" xfId="0" applyNumberFormat="1" applyFont="1" applyBorder="1" applyAlignment="1">
      <alignment horizontal="centerContinuous"/>
    </xf>
    <xf numFmtId="0" fontId="0" fillId="0" borderId="14" xfId="0" applyBorder="1" applyAlignment="1">
      <alignment/>
    </xf>
    <xf numFmtId="0" fontId="11" fillId="0" borderId="14" xfId="0" applyFont="1" applyBorder="1" applyAlignment="1" applyProtection="1">
      <alignment/>
      <protection/>
    </xf>
    <xf numFmtId="0" fontId="15" fillId="0" borderId="14" xfId="0" applyFont="1" applyBorder="1" applyAlignment="1" applyProtection="1">
      <alignment horizontal="center"/>
      <protection/>
    </xf>
    <xf numFmtId="0" fontId="21" fillId="0" borderId="14" xfId="0" applyFont="1" applyBorder="1" applyAlignment="1" applyProtection="1">
      <alignment horizontal="center"/>
      <protection/>
    </xf>
    <xf numFmtId="8" fontId="20" fillId="3" borderId="14" xfId="0" applyNumberFormat="1" applyFont="1" applyFill="1" applyBorder="1" applyAlignment="1" applyProtection="1">
      <alignment horizontal="right" vertical="center"/>
      <protection hidden="1"/>
    </xf>
    <xf numFmtId="44" fontId="22" fillId="3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 vertical="center"/>
    </xf>
    <xf numFmtId="0" fontId="23" fillId="2" borderId="0" xfId="0" applyFont="1" applyFill="1" applyBorder="1" applyAlignment="1">
      <alignment/>
    </xf>
    <xf numFmtId="0" fontId="24" fillId="2" borderId="0" xfId="0" applyFont="1" applyFill="1" applyBorder="1" applyAlignment="1">
      <alignment/>
    </xf>
    <xf numFmtId="0" fontId="23" fillId="2" borderId="0" xfId="0" applyFont="1" applyFill="1" applyBorder="1" applyAlignment="1" applyProtection="1">
      <alignment/>
      <protection/>
    </xf>
    <xf numFmtId="0" fontId="25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/>
    </xf>
    <xf numFmtId="43" fontId="25" fillId="2" borderId="0" xfId="0" applyNumberFormat="1" applyFont="1" applyFill="1" applyBorder="1" applyAlignment="1">
      <alignment horizontal="right"/>
    </xf>
    <xf numFmtId="7" fontId="23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7" fontId="6" fillId="2" borderId="0" xfId="0" applyNumberFormat="1" applyFont="1" applyFill="1" applyBorder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>
      <alignment/>
    </xf>
    <xf numFmtId="0" fontId="17" fillId="0" borderId="0" xfId="0" applyFont="1" applyBorder="1" applyAlignment="1" applyProtection="1">
      <alignment horizontal="center" vertical="center"/>
      <protection/>
    </xf>
    <xf numFmtId="0" fontId="19" fillId="3" borderId="0" xfId="0" applyFont="1" applyFill="1" applyAlignment="1">
      <alignment horizontal="centerContinuous" vertical="center"/>
    </xf>
    <xf numFmtId="167" fontId="18" fillId="3" borderId="0" xfId="0" applyNumberFormat="1" applyFont="1" applyFill="1" applyAlignment="1" applyProtection="1">
      <alignment horizontal="centerContinuous" vertical="center"/>
      <protection/>
    </xf>
    <xf numFmtId="0" fontId="15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 horizontal="centerContinuous"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/>
      <protection/>
    </xf>
    <xf numFmtId="0" fontId="18" fillId="3" borderId="0" xfId="0" applyFont="1" applyFill="1" applyAlignment="1" applyProtection="1">
      <alignment horizontal="centerContinuous" vertical="center"/>
      <protection/>
    </xf>
    <xf numFmtId="0" fontId="11" fillId="3" borderId="0" xfId="0" applyFont="1" applyFill="1" applyAlignment="1" applyProtection="1">
      <alignment horizontal="centerContinuous"/>
      <protection/>
    </xf>
    <xf numFmtId="0" fontId="13" fillId="3" borderId="0" xfId="0" applyFont="1" applyFill="1" applyAlignment="1" applyProtection="1">
      <alignment horizontal="centerContinuous"/>
      <protection/>
    </xf>
    <xf numFmtId="167" fontId="9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7" fillId="4" borderId="15" xfId="0" applyFont="1" applyFill="1" applyBorder="1" applyAlignment="1" applyProtection="1">
      <alignment horizontal="centerContinuous" vertical="center"/>
      <protection locked="0"/>
    </xf>
    <xf numFmtId="0" fontId="17" fillId="4" borderId="15" xfId="0" applyFont="1" applyFill="1" applyBorder="1" applyAlignment="1" applyProtection="1">
      <alignment horizontal="centerContinuous" vertical="center"/>
      <protection/>
    </xf>
    <xf numFmtId="7" fontId="17" fillId="4" borderId="15" xfId="0" applyNumberFormat="1" applyFont="1" applyFill="1" applyBorder="1" applyAlignment="1" applyProtection="1">
      <alignment horizontal="centerContinuous" vertical="center"/>
      <protection/>
    </xf>
    <xf numFmtId="0" fontId="26" fillId="0" borderId="0" xfId="0" applyFont="1" applyAlignment="1">
      <alignment vertical="center"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 applyProtection="1">
      <alignment horizontal="centerContinuous" vertical="center"/>
      <protection/>
    </xf>
    <xf numFmtId="7" fontId="21" fillId="0" borderId="0" xfId="0" applyNumberFormat="1" applyFont="1" applyBorder="1" applyAlignment="1" applyProtection="1">
      <alignment horizontal="centerContinuous" vertical="center"/>
      <protection/>
    </xf>
    <xf numFmtId="14" fontId="21" fillId="0" borderId="0" xfId="0" applyNumberFormat="1" applyFont="1" applyAlignment="1">
      <alignment horizontal="centerContinuous" vertical="center"/>
    </xf>
    <xf numFmtId="168" fontId="17" fillId="0" borderId="3" xfId="0" applyNumberFormat="1" applyFont="1" applyBorder="1" applyAlignment="1" applyProtection="1">
      <alignment horizontal="center" vertical="center"/>
      <protection/>
    </xf>
    <xf numFmtId="7" fontId="17" fillId="3" borderId="3" xfId="0" applyNumberFormat="1" applyFont="1" applyFill="1" applyBorder="1" applyAlignment="1" applyProtection="1">
      <alignment vertical="center"/>
      <protection hidden="1"/>
    </xf>
    <xf numFmtId="187" fontId="17" fillId="3" borderId="3" xfId="21" applyNumberFormat="1" applyFont="1" applyFill="1" applyBorder="1" applyAlignment="1" applyProtection="1">
      <alignment vertical="center"/>
      <protection hidden="1"/>
    </xf>
    <xf numFmtId="0" fontId="17" fillId="0" borderId="16" xfId="0" applyFont="1" applyBorder="1" applyAlignment="1">
      <alignment horizontal="centerContinuous" vertical="center"/>
    </xf>
    <xf numFmtId="0" fontId="17" fillId="0" borderId="17" xfId="0" applyFont="1" applyBorder="1" applyAlignment="1" applyProtection="1">
      <alignment horizontal="centerContinuous" vertical="center"/>
      <protection/>
    </xf>
    <xf numFmtId="8" fontId="20" fillId="3" borderId="18" xfId="0" applyNumberFormat="1" applyFont="1" applyFill="1" applyBorder="1" applyAlignment="1" applyProtection="1">
      <alignment horizontal="right" vertical="center"/>
      <protection/>
    </xf>
    <xf numFmtId="0" fontId="17" fillId="3" borderId="15" xfId="0" applyFont="1" applyFill="1" applyBorder="1" applyAlignment="1" applyProtection="1">
      <alignment vertical="center"/>
      <protection/>
    </xf>
    <xf numFmtId="0" fontId="17" fillId="3" borderId="15" xfId="0" applyFont="1" applyFill="1" applyBorder="1" applyAlignment="1" applyProtection="1">
      <alignment horizontal="left" vertical="center"/>
      <protection/>
    </xf>
    <xf numFmtId="14" fontId="17" fillId="3" borderId="15" xfId="0" applyNumberFormat="1" applyFont="1" applyFill="1" applyBorder="1" applyAlignment="1" applyProtection="1">
      <alignment vertical="center"/>
      <protection/>
    </xf>
    <xf numFmtId="193" fontId="11" fillId="3" borderId="18" xfId="0" applyNumberFormat="1" applyFont="1" applyFill="1" applyBorder="1" applyAlignment="1">
      <alignment vertical="center"/>
    </xf>
    <xf numFmtId="168" fontId="11" fillId="3" borderId="18" xfId="0" applyNumberFormat="1" applyFont="1" applyFill="1" applyBorder="1" applyAlignment="1">
      <alignment vertical="center"/>
    </xf>
    <xf numFmtId="0" fontId="17" fillId="0" borderId="0" xfId="0" applyFont="1" applyAlignment="1">
      <alignment horizontal="right" vertical="center"/>
    </xf>
    <xf numFmtId="166" fontId="11" fillId="0" borderId="0" xfId="0" applyNumberFormat="1" applyFont="1" applyAlignment="1">
      <alignment vertical="center"/>
    </xf>
    <xf numFmtId="0" fontId="11" fillId="3" borderId="15" xfId="0" applyFont="1" applyFill="1" applyBorder="1" applyAlignment="1" applyProtection="1">
      <alignment vertical="center"/>
      <protection/>
    </xf>
    <xf numFmtId="0" fontId="11" fillId="4" borderId="15" xfId="0" applyFont="1" applyFill="1" applyBorder="1" applyAlignment="1" applyProtection="1">
      <alignment horizontal="left" vertical="center"/>
      <protection locked="0"/>
    </xf>
    <xf numFmtId="0" fontId="11" fillId="4" borderId="15" xfId="0" applyFont="1" applyFill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/>
    </xf>
    <xf numFmtId="195" fontId="17" fillId="0" borderId="0" xfId="0" applyNumberFormat="1" applyFont="1" applyAlignment="1">
      <alignment/>
    </xf>
    <xf numFmtId="197" fontId="17" fillId="0" borderId="0" xfId="0" applyNumberFormat="1" applyFont="1" applyAlignment="1">
      <alignment/>
    </xf>
    <xf numFmtId="40" fontId="20" fillId="0" borderId="0" xfId="0" applyNumberFormat="1" applyFont="1" applyAlignment="1">
      <alignment/>
    </xf>
    <xf numFmtId="168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15" xfId="0" applyFont="1" applyBorder="1" applyAlignment="1">
      <alignment horizontal="center"/>
    </xf>
    <xf numFmtId="0" fontId="17" fillId="0" borderId="15" xfId="0" applyFont="1" applyBorder="1" applyAlignment="1">
      <alignment/>
    </xf>
    <xf numFmtId="168" fontId="17" fillId="0" borderId="15" xfId="0" applyNumberFormat="1" applyFont="1" applyBorder="1" applyAlignment="1">
      <alignment horizontal="center"/>
    </xf>
    <xf numFmtId="197" fontId="17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18" fillId="0" borderId="0" xfId="0" applyFont="1" applyAlignment="1">
      <alignment horizontal="right"/>
    </xf>
    <xf numFmtId="40" fontId="20" fillId="0" borderId="0" xfId="0" applyNumberFormat="1" applyFont="1" applyAlignment="1">
      <alignment horizontal="right"/>
    </xf>
    <xf numFmtId="0" fontId="28" fillId="0" borderId="0" xfId="0" applyFont="1" applyAlignment="1" applyProtection="1">
      <alignment horizontal="centerContinuous"/>
      <protection/>
    </xf>
    <xf numFmtId="0" fontId="29" fillId="0" borderId="0" xfId="0" applyFont="1" applyAlignment="1" applyProtection="1">
      <alignment horizontal="centerContinuous"/>
      <protection/>
    </xf>
    <xf numFmtId="8" fontId="20" fillId="0" borderId="0" xfId="0" applyNumberFormat="1" applyFont="1" applyAlignment="1">
      <alignment horizontal="right"/>
    </xf>
    <xf numFmtId="0" fontId="11" fillId="4" borderId="15" xfId="0" applyFont="1" applyFill="1" applyBorder="1" applyAlignment="1" applyProtection="1">
      <alignment vertical="center"/>
      <protection locked="0"/>
    </xf>
    <xf numFmtId="194" fontId="17" fillId="4" borderId="0" xfId="0" applyNumberFormat="1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>
      <alignment horizontal="center" vertical="center"/>
    </xf>
    <xf numFmtId="165" fontId="17" fillId="4" borderId="15" xfId="0" applyNumberFormat="1" applyFont="1" applyFill="1" applyBorder="1" applyAlignment="1" applyProtection="1">
      <alignment vertical="center"/>
      <protection locked="0"/>
    </xf>
    <xf numFmtId="166" fontId="17" fillId="4" borderId="15" xfId="0" applyNumberFormat="1" applyFont="1" applyFill="1" applyBorder="1" applyAlignment="1" applyProtection="1">
      <alignment vertical="center"/>
      <protection locked="0"/>
    </xf>
    <xf numFmtId="0" fontId="3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center"/>
      <protection/>
    </xf>
    <xf numFmtId="0" fontId="33" fillId="0" borderId="0" xfId="0" applyFont="1" applyFill="1" applyAlignment="1" applyProtection="1">
      <alignment/>
      <protection/>
    </xf>
    <xf numFmtId="17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right"/>
      <protection/>
    </xf>
    <xf numFmtId="178" fontId="16" fillId="0" borderId="0" xfId="0" applyNumberFormat="1" applyFont="1" applyFill="1" applyBorder="1" applyAlignment="1" applyProtection="1">
      <alignment/>
      <protection/>
    </xf>
    <xf numFmtId="7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178" fontId="5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fill"/>
      <protection/>
    </xf>
    <xf numFmtId="7" fontId="0" fillId="0" borderId="0" xfId="0" applyNumberFormat="1" applyFont="1" applyFill="1" applyBorder="1" applyAlignment="1" applyProtection="1">
      <alignment horizontal="fill"/>
      <protection/>
    </xf>
    <xf numFmtId="7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Alignment="1" applyProtection="1">
      <alignment horizontal="center"/>
      <protection/>
    </xf>
    <xf numFmtId="0" fontId="2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14" fontId="17" fillId="6" borderId="15" xfId="0" applyNumberFormat="1" applyFont="1" applyFill="1" applyBorder="1" applyAlignment="1" applyProtection="1">
      <alignment vertical="center"/>
      <protection locked="0"/>
    </xf>
    <xf numFmtId="0" fontId="11" fillId="6" borderId="15" xfId="0" applyFont="1" applyFill="1" applyBorder="1" applyAlignment="1">
      <alignment vertical="center"/>
    </xf>
    <xf numFmtId="199" fontId="17" fillId="6" borderId="15" xfId="0" applyNumberFormat="1" applyFont="1" applyFill="1" applyBorder="1" applyAlignment="1" applyProtection="1">
      <alignment horizontal="left" vertical="center"/>
      <protection locked="0"/>
    </xf>
    <xf numFmtId="0" fontId="17" fillId="6" borderId="15" xfId="0" applyNumberFormat="1" applyFont="1" applyFill="1" applyBorder="1" applyAlignment="1" applyProtection="1">
      <alignment horizontal="left" vertical="center"/>
      <protection locked="0"/>
    </xf>
    <xf numFmtId="0" fontId="17" fillId="6" borderId="15" xfId="0" applyFont="1" applyFill="1" applyBorder="1" applyAlignment="1" applyProtection="1">
      <alignment horizontal="left" vertical="center"/>
      <protection locked="0"/>
    </xf>
    <xf numFmtId="0" fontId="17" fillId="6" borderId="15" xfId="0" applyFont="1" applyFill="1" applyBorder="1" applyAlignment="1">
      <alignment vertical="center"/>
    </xf>
    <xf numFmtId="0" fontId="17" fillId="6" borderId="15" xfId="0" applyFont="1" applyFill="1" applyBorder="1" applyAlignment="1" applyProtection="1">
      <alignment vertical="center"/>
      <protection locked="0"/>
    </xf>
    <xf numFmtId="166" fontId="17" fillId="6" borderId="15" xfId="0" applyNumberFormat="1" applyFont="1" applyFill="1" applyBorder="1" applyAlignment="1" applyProtection="1">
      <alignment horizontal="right" vertical="center"/>
      <protection locked="0"/>
    </xf>
    <xf numFmtId="17" fontId="17" fillId="6" borderId="3" xfId="0" applyNumberFormat="1" applyFont="1" applyFill="1" applyBorder="1" applyAlignment="1" applyProtection="1">
      <alignment horizontal="center" vertical="center"/>
      <protection locked="0"/>
    </xf>
    <xf numFmtId="168" fontId="17" fillId="6" borderId="3" xfId="0" applyNumberFormat="1" applyFont="1" applyFill="1" applyBorder="1" applyAlignment="1" applyProtection="1">
      <alignment vertical="center"/>
      <protection locked="0"/>
    </xf>
    <xf numFmtId="0" fontId="34" fillId="3" borderId="0" xfId="0" applyFont="1" applyFill="1" applyAlignment="1" applyProtection="1">
      <alignment horizontal="centerContinuous"/>
      <protection/>
    </xf>
    <xf numFmtId="0" fontId="35" fillId="3" borderId="0" xfId="0" applyFont="1" applyFill="1" applyAlignment="1" applyProtection="1">
      <alignment horizontal="centerContinuous"/>
      <protection/>
    </xf>
    <xf numFmtId="0" fontId="36" fillId="0" borderId="0" xfId="0" applyFont="1" applyAlignment="1" applyProtection="1">
      <alignment horizontal="center"/>
      <protection/>
    </xf>
    <xf numFmtId="0" fontId="11" fillId="0" borderId="3" xfId="0" applyFont="1" applyBorder="1" applyAlignment="1" applyProtection="1">
      <alignment/>
      <protection/>
    </xf>
    <xf numFmtId="0" fontId="31" fillId="0" borderId="0" xfId="0" applyFont="1" applyAlignment="1">
      <alignment horizontal="right" vertical="center"/>
    </xf>
    <xf numFmtId="10" fontId="17" fillId="4" borderId="15" xfId="0" applyNumberFormat="1" applyFont="1" applyFill="1" applyBorder="1" applyAlignment="1" applyProtection="1">
      <alignment vertical="center"/>
      <protection locked="0"/>
    </xf>
    <xf numFmtId="10" fontId="17" fillId="6" borderId="15" xfId="21" applyNumberFormat="1" applyFont="1" applyFill="1" applyBorder="1" applyAlignment="1" applyProtection="1">
      <alignment horizontal="right" vertical="center"/>
      <protection locked="0"/>
    </xf>
    <xf numFmtId="2" fontId="17" fillId="5" borderId="3" xfId="0" applyNumberFormat="1" applyFont="1" applyFill="1" applyBorder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centerContinuous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1</xdr:row>
      <xdr:rowOff>19050</xdr:rowOff>
    </xdr:from>
    <xdr:to>
      <xdr:col>6</xdr:col>
      <xdr:colOff>1181100</xdr:colOff>
      <xdr:row>3</xdr:row>
      <xdr:rowOff>19050</xdr:rowOff>
    </xdr:to>
    <xdr:sp>
      <xdr:nvSpPr>
        <xdr:cNvPr id="1" name="Text 4"/>
        <xdr:cNvSpPr txBox="1">
          <a:spLocks noChangeArrowheads="1"/>
        </xdr:cNvSpPr>
      </xdr:nvSpPr>
      <xdr:spPr>
        <a:xfrm>
          <a:off x="6419850" y="266700"/>
          <a:ext cx="723900" cy="3238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TC 63-53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Mod 02/06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19</xdr:row>
      <xdr:rowOff>0</xdr:rowOff>
    </xdr:from>
    <xdr:to>
      <xdr:col>4</xdr:col>
      <xdr:colOff>76200</xdr:colOff>
      <xdr:row>19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3200400" y="3181350"/>
          <a:ext cx="885825" cy="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Input date ie </a:t>
          </a:r>
          <a:r>
            <a:rPr lang="en-US" cap="none" sz="1000" b="0" i="0" u="none" baseline="0">
              <a:solidFill>
                <a:srgbClr val="FFFF00"/>
              </a:solidFill>
              <a:latin typeface="Courier"/>
              <a:ea typeface="Courier"/>
              <a:cs typeface="Courier"/>
            </a:rPr>
            <a:t>4/8/95</a:t>
          </a:r>
        </a:p>
      </xdr:txBody>
    </xdr:sp>
    <xdr:clientData fPrintsWithSheet="0"/>
  </xdr:twoCellAnchor>
  <xdr:twoCellAnchor>
    <xdr:from>
      <xdr:col>6</xdr:col>
      <xdr:colOff>457200</xdr:colOff>
      <xdr:row>1</xdr:row>
      <xdr:rowOff>19050</xdr:rowOff>
    </xdr:from>
    <xdr:to>
      <xdr:col>6</xdr:col>
      <xdr:colOff>1181100</xdr:colOff>
      <xdr:row>3</xdr:row>
      <xdr:rowOff>19050</xdr:rowOff>
    </xdr:to>
    <xdr:sp>
      <xdr:nvSpPr>
        <xdr:cNvPr id="2" name="Text 4"/>
        <xdr:cNvSpPr txBox="1">
          <a:spLocks noChangeArrowheads="1"/>
        </xdr:cNvSpPr>
      </xdr:nvSpPr>
      <xdr:spPr>
        <a:xfrm>
          <a:off x="6419850" y="285750"/>
          <a:ext cx="723900" cy="3238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TC 63-53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Mod09/06</a:t>
          </a:r>
        </a:p>
      </xdr:txBody>
    </xdr:sp>
    <xdr:clientData/>
  </xdr:twoCellAnchor>
  <xdr:twoCellAnchor>
    <xdr:from>
      <xdr:col>0</xdr:col>
      <xdr:colOff>819150</xdr:colOff>
      <xdr:row>0</xdr:row>
      <xdr:rowOff>28575</xdr:rowOff>
    </xdr:from>
    <xdr:to>
      <xdr:col>2</xdr:col>
      <xdr:colOff>9525</xdr:colOff>
      <xdr:row>0</xdr:row>
      <xdr:rowOff>228600</xdr:rowOff>
    </xdr:to>
    <xdr:sp macro="[0]!Module1.Sheet2">
      <xdr:nvSpPr>
        <xdr:cNvPr id="3" name="Text 5"/>
        <xdr:cNvSpPr txBox="1">
          <a:spLocks noChangeArrowheads="1"/>
        </xdr:cNvSpPr>
      </xdr:nvSpPr>
      <xdr:spPr>
        <a:xfrm>
          <a:off x="819150" y="28575"/>
          <a:ext cx="1228725" cy="200025"/>
        </a:xfrm>
        <a:prstGeom prst="round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Additional Form </a:t>
          </a:r>
        </a:p>
      </xdr:txBody>
    </xdr:sp>
    <xdr:clientData fPrintsWithSheet="0"/>
  </xdr:twoCellAnchor>
  <xdr:twoCellAnchor>
    <xdr:from>
      <xdr:col>0</xdr:col>
      <xdr:colOff>66675</xdr:colOff>
      <xdr:row>0</xdr:row>
      <xdr:rowOff>19050</xdr:rowOff>
    </xdr:from>
    <xdr:to>
      <xdr:col>0</xdr:col>
      <xdr:colOff>781050</xdr:colOff>
      <xdr:row>0</xdr:row>
      <xdr:rowOff>228600</xdr:rowOff>
    </xdr:to>
    <xdr:sp macro="[0]!PrintFunction">
      <xdr:nvSpPr>
        <xdr:cNvPr id="4" name="Text 6"/>
        <xdr:cNvSpPr txBox="1">
          <a:spLocks noChangeArrowheads="1"/>
        </xdr:cNvSpPr>
      </xdr:nvSpPr>
      <xdr:spPr>
        <a:xfrm>
          <a:off x="66675" y="19050"/>
          <a:ext cx="714375" cy="209550"/>
        </a:xfrm>
        <a:prstGeom prst="round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Print </a:t>
          </a:r>
        </a:p>
      </xdr:txBody>
    </xdr:sp>
    <xdr:clientData fPrintsWithSheet="0"/>
  </xdr:twoCellAnchor>
  <xdr:twoCellAnchor>
    <xdr:from>
      <xdr:col>5</xdr:col>
      <xdr:colOff>276225</xdr:colOff>
      <xdr:row>9</xdr:row>
      <xdr:rowOff>38100</xdr:rowOff>
    </xdr:from>
    <xdr:to>
      <xdr:col>6</xdr:col>
      <xdr:colOff>400050</xdr:colOff>
      <xdr:row>10</xdr:row>
      <xdr:rowOff>161925</xdr:rowOff>
    </xdr:to>
    <xdr:sp>
      <xdr:nvSpPr>
        <xdr:cNvPr id="5" name="Text 7"/>
        <xdr:cNvSpPr txBox="1">
          <a:spLocks noChangeArrowheads="1"/>
        </xdr:cNvSpPr>
      </xdr:nvSpPr>
      <xdr:spPr>
        <a:xfrm>
          <a:off x="5048250" y="1590675"/>
          <a:ext cx="1314450" cy="285750"/>
        </a:xfrm>
        <a:prstGeom prst="round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Indicate one type of
 Pay Item per sheet.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19</xdr:row>
      <xdr:rowOff>0</xdr:rowOff>
    </xdr:from>
    <xdr:to>
      <xdr:col>4</xdr:col>
      <xdr:colOff>76200</xdr:colOff>
      <xdr:row>19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3200400" y="3162300"/>
          <a:ext cx="885825" cy="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Input date ie </a:t>
          </a:r>
          <a:r>
            <a:rPr lang="en-US" cap="none" sz="1000" b="0" i="0" u="none" baseline="0">
              <a:solidFill>
                <a:srgbClr val="FFFF00"/>
              </a:solidFill>
              <a:latin typeface="Courier"/>
              <a:ea typeface="Courier"/>
              <a:cs typeface="Courier"/>
            </a:rPr>
            <a:t>4/8/95</a:t>
          </a:r>
        </a:p>
      </xdr:txBody>
    </xdr:sp>
    <xdr:clientData fPrintsWithSheet="0"/>
  </xdr:twoCellAnchor>
  <xdr:twoCellAnchor>
    <xdr:from>
      <xdr:col>0</xdr:col>
      <xdr:colOff>28575</xdr:colOff>
      <xdr:row>0</xdr:row>
      <xdr:rowOff>28575</xdr:rowOff>
    </xdr:from>
    <xdr:to>
      <xdr:col>1</xdr:col>
      <xdr:colOff>142875</xdr:colOff>
      <xdr:row>0</xdr:row>
      <xdr:rowOff>200025</xdr:rowOff>
    </xdr:to>
    <xdr:sp macro="[0]!Module1.Sheet3">
      <xdr:nvSpPr>
        <xdr:cNvPr id="2" name="Text 5"/>
        <xdr:cNvSpPr txBox="1">
          <a:spLocks noChangeArrowheads="1"/>
        </xdr:cNvSpPr>
      </xdr:nvSpPr>
      <xdr:spPr>
        <a:xfrm>
          <a:off x="28575" y="28575"/>
          <a:ext cx="1247775" cy="171450"/>
        </a:xfrm>
        <a:prstGeom prst="round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Additional Form </a:t>
          </a:r>
        </a:p>
      </xdr:txBody>
    </xdr:sp>
    <xdr:clientData fPrintsWithSheet="0"/>
  </xdr:twoCellAnchor>
  <xdr:twoCellAnchor>
    <xdr:from>
      <xdr:col>5</xdr:col>
      <xdr:colOff>276225</xdr:colOff>
      <xdr:row>9</xdr:row>
      <xdr:rowOff>38100</xdr:rowOff>
    </xdr:from>
    <xdr:to>
      <xdr:col>6</xdr:col>
      <xdr:colOff>400050</xdr:colOff>
      <xdr:row>10</xdr:row>
      <xdr:rowOff>161925</xdr:rowOff>
    </xdr:to>
    <xdr:sp>
      <xdr:nvSpPr>
        <xdr:cNvPr id="3" name="Text 6"/>
        <xdr:cNvSpPr txBox="1">
          <a:spLocks noChangeArrowheads="1"/>
        </xdr:cNvSpPr>
      </xdr:nvSpPr>
      <xdr:spPr>
        <a:xfrm>
          <a:off x="5048250" y="1571625"/>
          <a:ext cx="1314450" cy="285750"/>
        </a:xfrm>
        <a:prstGeom prst="round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Indicate one type of
 Pay Item per sheet.</a:t>
          </a:r>
        </a:p>
      </xdr:txBody>
    </xdr:sp>
    <xdr:clientData fPrintsWithSheet="0"/>
  </xdr:twoCellAnchor>
  <xdr:twoCellAnchor>
    <xdr:from>
      <xdr:col>6</xdr:col>
      <xdr:colOff>457200</xdr:colOff>
      <xdr:row>1</xdr:row>
      <xdr:rowOff>76200</xdr:rowOff>
    </xdr:from>
    <xdr:to>
      <xdr:col>6</xdr:col>
      <xdr:colOff>1181100</xdr:colOff>
      <xdr:row>3</xdr:row>
      <xdr:rowOff>76200</xdr:rowOff>
    </xdr:to>
    <xdr:sp>
      <xdr:nvSpPr>
        <xdr:cNvPr id="4" name="Text 4"/>
        <xdr:cNvSpPr txBox="1">
          <a:spLocks noChangeArrowheads="1"/>
        </xdr:cNvSpPr>
      </xdr:nvSpPr>
      <xdr:spPr>
        <a:xfrm>
          <a:off x="6419850" y="323850"/>
          <a:ext cx="723900" cy="3238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TC 63-53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Mod 02/06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19</xdr:row>
      <xdr:rowOff>0</xdr:rowOff>
    </xdr:from>
    <xdr:to>
      <xdr:col>4</xdr:col>
      <xdr:colOff>76200</xdr:colOff>
      <xdr:row>19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3200400" y="3162300"/>
          <a:ext cx="885825" cy="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Input date ie </a:t>
          </a:r>
          <a:r>
            <a:rPr lang="en-US" cap="none" sz="1000" b="0" i="0" u="none" baseline="0">
              <a:solidFill>
                <a:srgbClr val="FFFF00"/>
              </a:solidFill>
              <a:latin typeface="Courier"/>
              <a:ea typeface="Courier"/>
              <a:cs typeface="Courier"/>
            </a:rPr>
            <a:t>4/8/95</a:t>
          </a:r>
        </a:p>
      </xdr:txBody>
    </xdr:sp>
    <xdr:clientData fPrintsWithSheet="0"/>
  </xdr:twoCellAnchor>
  <xdr:twoCellAnchor>
    <xdr:from>
      <xdr:col>0</xdr:col>
      <xdr:colOff>28575</xdr:colOff>
      <xdr:row>0</xdr:row>
      <xdr:rowOff>28575</xdr:rowOff>
    </xdr:from>
    <xdr:to>
      <xdr:col>1</xdr:col>
      <xdr:colOff>142875</xdr:colOff>
      <xdr:row>0</xdr:row>
      <xdr:rowOff>200025</xdr:rowOff>
    </xdr:to>
    <xdr:sp macro="[0]!Module1.Sheet4">
      <xdr:nvSpPr>
        <xdr:cNvPr id="2" name="Text 5"/>
        <xdr:cNvSpPr txBox="1">
          <a:spLocks noChangeArrowheads="1"/>
        </xdr:cNvSpPr>
      </xdr:nvSpPr>
      <xdr:spPr>
        <a:xfrm>
          <a:off x="28575" y="28575"/>
          <a:ext cx="1247775" cy="171450"/>
        </a:xfrm>
        <a:prstGeom prst="round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Additional Form </a:t>
          </a:r>
        </a:p>
      </xdr:txBody>
    </xdr:sp>
    <xdr:clientData fPrintsWithSheet="0"/>
  </xdr:twoCellAnchor>
  <xdr:twoCellAnchor>
    <xdr:from>
      <xdr:col>5</xdr:col>
      <xdr:colOff>276225</xdr:colOff>
      <xdr:row>9</xdr:row>
      <xdr:rowOff>38100</xdr:rowOff>
    </xdr:from>
    <xdr:to>
      <xdr:col>6</xdr:col>
      <xdr:colOff>400050</xdr:colOff>
      <xdr:row>10</xdr:row>
      <xdr:rowOff>161925</xdr:rowOff>
    </xdr:to>
    <xdr:sp>
      <xdr:nvSpPr>
        <xdr:cNvPr id="3" name="Text 6"/>
        <xdr:cNvSpPr txBox="1">
          <a:spLocks noChangeArrowheads="1"/>
        </xdr:cNvSpPr>
      </xdr:nvSpPr>
      <xdr:spPr>
        <a:xfrm>
          <a:off x="5048250" y="1571625"/>
          <a:ext cx="1314450" cy="285750"/>
        </a:xfrm>
        <a:prstGeom prst="round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Indicate one type of
 Pay Item per sheet.</a:t>
          </a:r>
        </a:p>
      </xdr:txBody>
    </xdr:sp>
    <xdr:clientData fPrintsWithSheet="0"/>
  </xdr:twoCellAnchor>
  <xdr:twoCellAnchor>
    <xdr:from>
      <xdr:col>6</xdr:col>
      <xdr:colOff>457200</xdr:colOff>
      <xdr:row>1</xdr:row>
      <xdr:rowOff>19050</xdr:rowOff>
    </xdr:from>
    <xdr:to>
      <xdr:col>6</xdr:col>
      <xdr:colOff>1181100</xdr:colOff>
      <xdr:row>3</xdr:row>
      <xdr:rowOff>19050</xdr:rowOff>
    </xdr:to>
    <xdr:sp>
      <xdr:nvSpPr>
        <xdr:cNvPr id="4" name="Text 4"/>
        <xdr:cNvSpPr txBox="1">
          <a:spLocks noChangeArrowheads="1"/>
        </xdr:cNvSpPr>
      </xdr:nvSpPr>
      <xdr:spPr>
        <a:xfrm>
          <a:off x="6419850" y="266700"/>
          <a:ext cx="723900" cy="3238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TC 63-53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Mod 02/06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19</xdr:row>
      <xdr:rowOff>0</xdr:rowOff>
    </xdr:from>
    <xdr:to>
      <xdr:col>4</xdr:col>
      <xdr:colOff>76200</xdr:colOff>
      <xdr:row>19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3200400" y="3162300"/>
          <a:ext cx="885825" cy="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Input date ie </a:t>
          </a:r>
          <a:r>
            <a:rPr lang="en-US" cap="none" sz="1000" b="0" i="0" u="none" baseline="0">
              <a:solidFill>
                <a:srgbClr val="FFFF00"/>
              </a:solidFill>
              <a:latin typeface="Courier"/>
              <a:ea typeface="Courier"/>
              <a:cs typeface="Courier"/>
            </a:rPr>
            <a:t>4/8/95</a:t>
          </a:r>
        </a:p>
      </xdr:txBody>
    </xdr:sp>
    <xdr:clientData fPrintsWithSheet="0"/>
  </xdr:twoCellAnchor>
  <xdr:twoCellAnchor>
    <xdr:from>
      <xdr:col>0</xdr:col>
      <xdr:colOff>28575</xdr:colOff>
      <xdr:row>0</xdr:row>
      <xdr:rowOff>28575</xdr:rowOff>
    </xdr:from>
    <xdr:to>
      <xdr:col>1</xdr:col>
      <xdr:colOff>142875</xdr:colOff>
      <xdr:row>0</xdr:row>
      <xdr:rowOff>200025</xdr:rowOff>
    </xdr:to>
    <xdr:sp macro="[0]!Module1.Sheet5">
      <xdr:nvSpPr>
        <xdr:cNvPr id="2" name="Text 5"/>
        <xdr:cNvSpPr txBox="1">
          <a:spLocks noChangeArrowheads="1"/>
        </xdr:cNvSpPr>
      </xdr:nvSpPr>
      <xdr:spPr>
        <a:xfrm>
          <a:off x="28575" y="28575"/>
          <a:ext cx="1247775" cy="171450"/>
        </a:xfrm>
        <a:prstGeom prst="round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Additional Form </a:t>
          </a:r>
        </a:p>
      </xdr:txBody>
    </xdr:sp>
    <xdr:clientData fPrintsWithSheet="0"/>
  </xdr:twoCellAnchor>
  <xdr:twoCellAnchor>
    <xdr:from>
      <xdr:col>5</xdr:col>
      <xdr:colOff>276225</xdr:colOff>
      <xdr:row>9</xdr:row>
      <xdr:rowOff>38100</xdr:rowOff>
    </xdr:from>
    <xdr:to>
      <xdr:col>6</xdr:col>
      <xdr:colOff>400050</xdr:colOff>
      <xdr:row>10</xdr:row>
      <xdr:rowOff>161925</xdr:rowOff>
    </xdr:to>
    <xdr:sp>
      <xdr:nvSpPr>
        <xdr:cNvPr id="3" name="Text 6"/>
        <xdr:cNvSpPr txBox="1">
          <a:spLocks noChangeArrowheads="1"/>
        </xdr:cNvSpPr>
      </xdr:nvSpPr>
      <xdr:spPr>
        <a:xfrm>
          <a:off x="5048250" y="1571625"/>
          <a:ext cx="1314450" cy="285750"/>
        </a:xfrm>
        <a:prstGeom prst="round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Indicate one type of
 Pay Item per sheet.</a:t>
          </a:r>
        </a:p>
      </xdr:txBody>
    </xdr:sp>
    <xdr:clientData fPrintsWithSheet="0"/>
  </xdr:twoCellAnchor>
  <xdr:twoCellAnchor>
    <xdr:from>
      <xdr:col>6</xdr:col>
      <xdr:colOff>457200</xdr:colOff>
      <xdr:row>1</xdr:row>
      <xdr:rowOff>19050</xdr:rowOff>
    </xdr:from>
    <xdr:to>
      <xdr:col>6</xdr:col>
      <xdr:colOff>1181100</xdr:colOff>
      <xdr:row>3</xdr:row>
      <xdr:rowOff>19050</xdr:rowOff>
    </xdr:to>
    <xdr:sp>
      <xdr:nvSpPr>
        <xdr:cNvPr id="4" name="Text 4"/>
        <xdr:cNvSpPr txBox="1">
          <a:spLocks noChangeArrowheads="1"/>
        </xdr:cNvSpPr>
      </xdr:nvSpPr>
      <xdr:spPr>
        <a:xfrm>
          <a:off x="6419850" y="266700"/>
          <a:ext cx="723900" cy="3238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TC 63-53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Mod 02/06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19</xdr:row>
      <xdr:rowOff>0</xdr:rowOff>
    </xdr:from>
    <xdr:to>
      <xdr:col>4</xdr:col>
      <xdr:colOff>76200</xdr:colOff>
      <xdr:row>19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3200400" y="3162300"/>
          <a:ext cx="885825" cy="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Input date ie </a:t>
          </a:r>
          <a:r>
            <a:rPr lang="en-US" cap="none" sz="1000" b="0" i="0" u="none" baseline="0">
              <a:solidFill>
                <a:srgbClr val="FFFF00"/>
              </a:solidFill>
              <a:latin typeface="Courier"/>
              <a:ea typeface="Courier"/>
              <a:cs typeface="Courier"/>
            </a:rPr>
            <a:t>4/8/95</a:t>
          </a:r>
        </a:p>
      </xdr:txBody>
    </xdr:sp>
    <xdr:clientData fPrintsWithSheet="0"/>
  </xdr:twoCellAnchor>
  <xdr:twoCellAnchor>
    <xdr:from>
      <xdr:col>0</xdr:col>
      <xdr:colOff>28575</xdr:colOff>
      <xdr:row>0</xdr:row>
      <xdr:rowOff>28575</xdr:rowOff>
    </xdr:from>
    <xdr:to>
      <xdr:col>1</xdr:col>
      <xdr:colOff>142875</xdr:colOff>
      <xdr:row>0</xdr:row>
      <xdr:rowOff>200025</xdr:rowOff>
    </xdr:to>
    <xdr:sp macro="[0]!Module1.Sheet6">
      <xdr:nvSpPr>
        <xdr:cNvPr id="2" name="Text 5"/>
        <xdr:cNvSpPr txBox="1">
          <a:spLocks noChangeArrowheads="1"/>
        </xdr:cNvSpPr>
      </xdr:nvSpPr>
      <xdr:spPr>
        <a:xfrm>
          <a:off x="28575" y="28575"/>
          <a:ext cx="1247775" cy="171450"/>
        </a:xfrm>
        <a:prstGeom prst="round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Additional Form </a:t>
          </a:r>
        </a:p>
      </xdr:txBody>
    </xdr:sp>
    <xdr:clientData fPrintsWithSheet="0"/>
  </xdr:twoCellAnchor>
  <xdr:twoCellAnchor>
    <xdr:from>
      <xdr:col>5</xdr:col>
      <xdr:colOff>276225</xdr:colOff>
      <xdr:row>9</xdr:row>
      <xdr:rowOff>38100</xdr:rowOff>
    </xdr:from>
    <xdr:to>
      <xdr:col>6</xdr:col>
      <xdr:colOff>400050</xdr:colOff>
      <xdr:row>10</xdr:row>
      <xdr:rowOff>161925</xdr:rowOff>
    </xdr:to>
    <xdr:sp>
      <xdr:nvSpPr>
        <xdr:cNvPr id="3" name="Text 6"/>
        <xdr:cNvSpPr txBox="1">
          <a:spLocks noChangeArrowheads="1"/>
        </xdr:cNvSpPr>
      </xdr:nvSpPr>
      <xdr:spPr>
        <a:xfrm>
          <a:off x="5048250" y="1571625"/>
          <a:ext cx="1314450" cy="285750"/>
        </a:xfrm>
        <a:prstGeom prst="round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Indicate one type of
 Pay Item per sheet.</a:t>
          </a:r>
        </a:p>
      </xdr:txBody>
    </xdr:sp>
    <xdr:clientData fPrintsWithSheet="0"/>
  </xdr:twoCellAnchor>
  <xdr:twoCellAnchor>
    <xdr:from>
      <xdr:col>6</xdr:col>
      <xdr:colOff>457200</xdr:colOff>
      <xdr:row>1</xdr:row>
      <xdr:rowOff>19050</xdr:rowOff>
    </xdr:from>
    <xdr:to>
      <xdr:col>6</xdr:col>
      <xdr:colOff>1181100</xdr:colOff>
      <xdr:row>3</xdr:row>
      <xdr:rowOff>19050</xdr:rowOff>
    </xdr:to>
    <xdr:sp>
      <xdr:nvSpPr>
        <xdr:cNvPr id="4" name="Text 4"/>
        <xdr:cNvSpPr txBox="1">
          <a:spLocks noChangeArrowheads="1"/>
        </xdr:cNvSpPr>
      </xdr:nvSpPr>
      <xdr:spPr>
        <a:xfrm>
          <a:off x="6419850" y="266700"/>
          <a:ext cx="723900" cy="3238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TC 63-53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Mod 02/06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19</xdr:row>
      <xdr:rowOff>0</xdr:rowOff>
    </xdr:from>
    <xdr:to>
      <xdr:col>4</xdr:col>
      <xdr:colOff>76200</xdr:colOff>
      <xdr:row>19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3200400" y="3162300"/>
          <a:ext cx="885825" cy="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Input date ie </a:t>
          </a:r>
          <a:r>
            <a:rPr lang="en-US" cap="none" sz="1000" b="0" i="0" u="none" baseline="0">
              <a:solidFill>
                <a:srgbClr val="FFFF00"/>
              </a:solidFill>
              <a:latin typeface="Courier"/>
              <a:ea typeface="Courier"/>
              <a:cs typeface="Courier"/>
            </a:rPr>
            <a:t>4/8/95</a:t>
          </a:r>
        </a:p>
      </xdr:txBody>
    </xdr:sp>
    <xdr:clientData fPrintsWithSheet="0"/>
  </xdr:twoCellAnchor>
  <xdr:twoCellAnchor>
    <xdr:from>
      <xdr:col>0</xdr:col>
      <xdr:colOff>28575</xdr:colOff>
      <xdr:row>0</xdr:row>
      <xdr:rowOff>28575</xdr:rowOff>
    </xdr:from>
    <xdr:to>
      <xdr:col>1</xdr:col>
      <xdr:colOff>142875</xdr:colOff>
      <xdr:row>0</xdr:row>
      <xdr:rowOff>200025</xdr:rowOff>
    </xdr:to>
    <xdr:sp macro="[0]!Module1.Sheet7">
      <xdr:nvSpPr>
        <xdr:cNvPr id="2" name="Text 5"/>
        <xdr:cNvSpPr txBox="1">
          <a:spLocks noChangeArrowheads="1"/>
        </xdr:cNvSpPr>
      </xdr:nvSpPr>
      <xdr:spPr>
        <a:xfrm>
          <a:off x="28575" y="28575"/>
          <a:ext cx="1247775" cy="171450"/>
        </a:xfrm>
        <a:prstGeom prst="round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Additional Form </a:t>
          </a:r>
        </a:p>
      </xdr:txBody>
    </xdr:sp>
    <xdr:clientData fPrintsWithSheet="0"/>
  </xdr:twoCellAnchor>
  <xdr:twoCellAnchor>
    <xdr:from>
      <xdr:col>5</xdr:col>
      <xdr:colOff>276225</xdr:colOff>
      <xdr:row>9</xdr:row>
      <xdr:rowOff>38100</xdr:rowOff>
    </xdr:from>
    <xdr:to>
      <xdr:col>6</xdr:col>
      <xdr:colOff>400050</xdr:colOff>
      <xdr:row>10</xdr:row>
      <xdr:rowOff>161925</xdr:rowOff>
    </xdr:to>
    <xdr:sp>
      <xdr:nvSpPr>
        <xdr:cNvPr id="3" name="Text 6"/>
        <xdr:cNvSpPr txBox="1">
          <a:spLocks noChangeArrowheads="1"/>
        </xdr:cNvSpPr>
      </xdr:nvSpPr>
      <xdr:spPr>
        <a:xfrm>
          <a:off x="5048250" y="1571625"/>
          <a:ext cx="1314450" cy="285750"/>
        </a:xfrm>
        <a:prstGeom prst="round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Indicate one type of
 Pay Item per sheet.</a:t>
          </a:r>
        </a:p>
      </xdr:txBody>
    </xdr:sp>
    <xdr:clientData fPrintsWithSheet="0"/>
  </xdr:twoCellAnchor>
  <xdr:twoCellAnchor>
    <xdr:from>
      <xdr:col>6</xdr:col>
      <xdr:colOff>457200</xdr:colOff>
      <xdr:row>1</xdr:row>
      <xdr:rowOff>19050</xdr:rowOff>
    </xdr:from>
    <xdr:to>
      <xdr:col>6</xdr:col>
      <xdr:colOff>1181100</xdr:colOff>
      <xdr:row>3</xdr:row>
      <xdr:rowOff>19050</xdr:rowOff>
    </xdr:to>
    <xdr:sp>
      <xdr:nvSpPr>
        <xdr:cNvPr id="4" name="Text 4"/>
        <xdr:cNvSpPr txBox="1">
          <a:spLocks noChangeArrowheads="1"/>
        </xdr:cNvSpPr>
      </xdr:nvSpPr>
      <xdr:spPr>
        <a:xfrm>
          <a:off x="6419850" y="266700"/>
          <a:ext cx="723900" cy="3238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TC 63-53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Mod 02/06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19</xdr:row>
      <xdr:rowOff>0</xdr:rowOff>
    </xdr:from>
    <xdr:to>
      <xdr:col>4</xdr:col>
      <xdr:colOff>76200</xdr:colOff>
      <xdr:row>19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3200400" y="3162300"/>
          <a:ext cx="885825" cy="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Input date ie </a:t>
          </a:r>
          <a:r>
            <a:rPr lang="en-US" cap="none" sz="1000" b="0" i="0" u="none" baseline="0">
              <a:solidFill>
                <a:srgbClr val="FFFF00"/>
              </a:solidFill>
              <a:latin typeface="Courier"/>
              <a:ea typeface="Courier"/>
              <a:cs typeface="Courier"/>
            </a:rPr>
            <a:t>4/8/95</a:t>
          </a:r>
        </a:p>
      </xdr:txBody>
    </xdr:sp>
    <xdr:clientData fPrintsWithSheet="0"/>
  </xdr:twoCellAnchor>
  <xdr:twoCellAnchor>
    <xdr:from>
      <xdr:col>0</xdr:col>
      <xdr:colOff>28575</xdr:colOff>
      <xdr:row>0</xdr:row>
      <xdr:rowOff>28575</xdr:rowOff>
    </xdr:from>
    <xdr:to>
      <xdr:col>1</xdr:col>
      <xdr:colOff>142875</xdr:colOff>
      <xdr:row>0</xdr:row>
      <xdr:rowOff>200025</xdr:rowOff>
    </xdr:to>
    <xdr:sp macro="[0]!Module1.Sheet8">
      <xdr:nvSpPr>
        <xdr:cNvPr id="2" name="Text 5"/>
        <xdr:cNvSpPr txBox="1">
          <a:spLocks noChangeArrowheads="1"/>
        </xdr:cNvSpPr>
      </xdr:nvSpPr>
      <xdr:spPr>
        <a:xfrm>
          <a:off x="28575" y="28575"/>
          <a:ext cx="1247775" cy="171450"/>
        </a:xfrm>
        <a:prstGeom prst="round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Additional Form </a:t>
          </a:r>
        </a:p>
      </xdr:txBody>
    </xdr:sp>
    <xdr:clientData fPrintsWithSheet="0"/>
  </xdr:twoCellAnchor>
  <xdr:twoCellAnchor>
    <xdr:from>
      <xdr:col>5</xdr:col>
      <xdr:colOff>276225</xdr:colOff>
      <xdr:row>9</xdr:row>
      <xdr:rowOff>38100</xdr:rowOff>
    </xdr:from>
    <xdr:to>
      <xdr:col>6</xdr:col>
      <xdr:colOff>400050</xdr:colOff>
      <xdr:row>10</xdr:row>
      <xdr:rowOff>161925</xdr:rowOff>
    </xdr:to>
    <xdr:sp>
      <xdr:nvSpPr>
        <xdr:cNvPr id="3" name="Text 6"/>
        <xdr:cNvSpPr txBox="1">
          <a:spLocks noChangeArrowheads="1"/>
        </xdr:cNvSpPr>
      </xdr:nvSpPr>
      <xdr:spPr>
        <a:xfrm>
          <a:off x="5048250" y="1571625"/>
          <a:ext cx="1314450" cy="285750"/>
        </a:xfrm>
        <a:prstGeom prst="round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Indicate one type of
 Pay Item per sheet.</a:t>
          </a:r>
        </a:p>
      </xdr:txBody>
    </xdr:sp>
    <xdr:clientData fPrintsWithSheet="0"/>
  </xdr:twoCellAnchor>
  <xdr:twoCellAnchor>
    <xdr:from>
      <xdr:col>6</xdr:col>
      <xdr:colOff>457200</xdr:colOff>
      <xdr:row>1</xdr:row>
      <xdr:rowOff>19050</xdr:rowOff>
    </xdr:from>
    <xdr:to>
      <xdr:col>6</xdr:col>
      <xdr:colOff>1181100</xdr:colOff>
      <xdr:row>3</xdr:row>
      <xdr:rowOff>19050</xdr:rowOff>
    </xdr:to>
    <xdr:sp>
      <xdr:nvSpPr>
        <xdr:cNvPr id="4" name="Text 4"/>
        <xdr:cNvSpPr txBox="1">
          <a:spLocks noChangeArrowheads="1"/>
        </xdr:cNvSpPr>
      </xdr:nvSpPr>
      <xdr:spPr>
        <a:xfrm>
          <a:off x="6419850" y="266700"/>
          <a:ext cx="723900" cy="3238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TC 63-53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Mod 02/06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19</xdr:row>
      <xdr:rowOff>0</xdr:rowOff>
    </xdr:from>
    <xdr:to>
      <xdr:col>4</xdr:col>
      <xdr:colOff>76200</xdr:colOff>
      <xdr:row>19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3200400" y="3162300"/>
          <a:ext cx="885825" cy="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Input date ie </a:t>
          </a:r>
          <a:r>
            <a:rPr lang="en-US" cap="none" sz="1000" b="0" i="0" u="none" baseline="0">
              <a:solidFill>
                <a:srgbClr val="FFFF00"/>
              </a:solidFill>
              <a:latin typeface="Courier"/>
              <a:ea typeface="Courier"/>
              <a:cs typeface="Courier"/>
            </a:rPr>
            <a:t>4/8/95</a:t>
          </a:r>
        </a:p>
      </xdr:txBody>
    </xdr:sp>
    <xdr:clientData fPrintsWithSheet="0"/>
  </xdr:twoCellAnchor>
  <xdr:twoCellAnchor>
    <xdr:from>
      <xdr:col>5</xdr:col>
      <xdr:colOff>276225</xdr:colOff>
      <xdr:row>9</xdr:row>
      <xdr:rowOff>38100</xdr:rowOff>
    </xdr:from>
    <xdr:to>
      <xdr:col>6</xdr:col>
      <xdr:colOff>400050</xdr:colOff>
      <xdr:row>10</xdr:row>
      <xdr:rowOff>161925</xdr:rowOff>
    </xdr:to>
    <xdr:sp>
      <xdr:nvSpPr>
        <xdr:cNvPr id="2" name="Text 5"/>
        <xdr:cNvSpPr txBox="1">
          <a:spLocks noChangeArrowheads="1"/>
        </xdr:cNvSpPr>
      </xdr:nvSpPr>
      <xdr:spPr>
        <a:xfrm>
          <a:off x="5048250" y="1571625"/>
          <a:ext cx="1314450" cy="285750"/>
        </a:xfrm>
        <a:prstGeom prst="round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Indicate one type of
 Pay Item per sheet.</a:t>
          </a:r>
        </a:p>
      </xdr:txBody>
    </xdr:sp>
    <xdr:clientData fPrintsWithSheet="0"/>
  </xdr:twoCellAnchor>
  <xdr:twoCellAnchor>
    <xdr:from>
      <xdr:col>6</xdr:col>
      <xdr:colOff>457200</xdr:colOff>
      <xdr:row>1</xdr:row>
      <xdr:rowOff>19050</xdr:rowOff>
    </xdr:from>
    <xdr:to>
      <xdr:col>6</xdr:col>
      <xdr:colOff>1181100</xdr:colOff>
      <xdr:row>3</xdr:row>
      <xdr:rowOff>19050</xdr:rowOff>
    </xdr:to>
    <xdr:sp>
      <xdr:nvSpPr>
        <xdr:cNvPr id="3" name="Text 4"/>
        <xdr:cNvSpPr txBox="1">
          <a:spLocks noChangeArrowheads="1"/>
        </xdr:cNvSpPr>
      </xdr:nvSpPr>
      <xdr:spPr>
        <a:xfrm>
          <a:off x="6419850" y="266700"/>
          <a:ext cx="723900" cy="3238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TC 63-53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Mod 02/06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A\EXCEL\FU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fu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IS"/>
      <sheetName val="KY ASPHALT"/>
      <sheetName val="Module1"/>
      <sheetName val="Module2"/>
      <sheetName val="Module3"/>
      <sheetName val="Module5"/>
      <sheetName val="FUEL"/>
      <sheetName val="old asphalt"/>
      <sheetName val="cement"/>
    </sheetNames>
    <sheetDataSet>
      <sheetData sheetId="0">
        <row r="55">
          <cell r="A55">
            <v>33817</v>
          </cell>
          <cell r="B55">
            <v>61.04</v>
          </cell>
          <cell r="C55">
            <v>33817</v>
          </cell>
          <cell r="D55">
            <v>0.748</v>
          </cell>
        </row>
        <row r="56">
          <cell r="A56">
            <v>33848</v>
          </cell>
          <cell r="B56">
            <v>64.81</v>
          </cell>
          <cell r="C56">
            <v>33848</v>
          </cell>
          <cell r="D56">
            <v>0.74</v>
          </cell>
        </row>
        <row r="57">
          <cell r="A57">
            <v>33878</v>
          </cell>
          <cell r="B57">
            <v>65.58</v>
          </cell>
          <cell r="C57">
            <v>33878</v>
          </cell>
          <cell r="D57">
            <v>0.788</v>
          </cell>
        </row>
        <row r="58">
          <cell r="A58">
            <v>33909</v>
          </cell>
          <cell r="B58">
            <v>58.99</v>
          </cell>
          <cell r="C58">
            <v>33909</v>
          </cell>
          <cell r="D58">
            <v>0.803</v>
          </cell>
        </row>
        <row r="59">
          <cell r="A59">
            <v>33939</v>
          </cell>
          <cell r="B59">
            <v>56.7</v>
          </cell>
          <cell r="C59">
            <v>33939</v>
          </cell>
          <cell r="D59">
            <v>0.774</v>
          </cell>
        </row>
        <row r="60">
          <cell r="A60">
            <v>33970</v>
          </cell>
          <cell r="B60">
            <v>54.65</v>
          </cell>
          <cell r="C60">
            <v>33970</v>
          </cell>
          <cell r="D60">
            <v>0.721</v>
          </cell>
        </row>
        <row r="61">
          <cell r="A61">
            <v>34001</v>
          </cell>
          <cell r="B61">
            <v>57.54</v>
          </cell>
          <cell r="C61">
            <v>34001</v>
          </cell>
          <cell r="D61">
            <v>0.695</v>
          </cell>
        </row>
        <row r="62">
          <cell r="A62">
            <v>34029</v>
          </cell>
          <cell r="B62">
            <v>59.83</v>
          </cell>
          <cell r="C62">
            <v>34029</v>
          </cell>
          <cell r="D62">
            <v>0.722</v>
          </cell>
        </row>
        <row r="63">
          <cell r="A63">
            <v>34060</v>
          </cell>
          <cell r="B63">
            <v>58.07</v>
          </cell>
          <cell r="C63">
            <v>34060</v>
          </cell>
          <cell r="D63">
            <v>0.747</v>
          </cell>
        </row>
        <row r="64">
          <cell r="A64">
            <v>34090</v>
          </cell>
          <cell r="B64">
            <v>58.77</v>
          </cell>
          <cell r="C64">
            <v>34090</v>
          </cell>
          <cell r="D64">
            <v>0.736</v>
          </cell>
        </row>
        <row r="65">
          <cell r="A65">
            <v>34121</v>
          </cell>
          <cell r="B65">
            <v>58.87</v>
          </cell>
          <cell r="C65">
            <v>34121</v>
          </cell>
          <cell r="D65">
            <v>0.728</v>
          </cell>
        </row>
        <row r="66">
          <cell r="A66">
            <v>34151</v>
          </cell>
          <cell r="B66">
            <v>51.97</v>
          </cell>
          <cell r="C66">
            <v>34151</v>
          </cell>
          <cell r="D66">
            <v>0.712</v>
          </cell>
        </row>
        <row r="67">
          <cell r="A67">
            <v>34182</v>
          </cell>
          <cell r="B67">
            <v>52.79</v>
          </cell>
          <cell r="C67">
            <v>34182</v>
          </cell>
          <cell r="D67">
            <v>0.673</v>
          </cell>
        </row>
        <row r="68">
          <cell r="A68">
            <v>34213</v>
          </cell>
          <cell r="B68">
            <v>59.39</v>
          </cell>
          <cell r="C68">
            <v>34213</v>
          </cell>
          <cell r="D68">
            <v>0.668</v>
          </cell>
        </row>
        <row r="69">
          <cell r="A69">
            <v>34243</v>
          </cell>
          <cell r="B69">
            <v>66.05</v>
          </cell>
          <cell r="C69">
            <v>34243</v>
          </cell>
          <cell r="D69">
            <v>0.803</v>
          </cell>
        </row>
        <row r="70">
          <cell r="A70">
            <v>34274</v>
          </cell>
          <cell r="B70">
            <v>57.85</v>
          </cell>
          <cell r="C70">
            <v>34274</v>
          </cell>
          <cell r="D70">
            <v>0.805</v>
          </cell>
        </row>
        <row r="71">
          <cell r="A71">
            <v>34304</v>
          </cell>
          <cell r="B71">
            <v>45.66</v>
          </cell>
          <cell r="C71">
            <v>34304</v>
          </cell>
          <cell r="D71">
            <v>0.755</v>
          </cell>
        </row>
        <row r="72">
          <cell r="A72">
            <v>34335</v>
          </cell>
          <cell r="B72">
            <v>53.29</v>
          </cell>
          <cell r="C72">
            <v>34335</v>
          </cell>
          <cell r="D72">
            <v>0.669</v>
          </cell>
        </row>
        <row r="73">
          <cell r="A73">
            <v>34366</v>
          </cell>
          <cell r="B73">
            <v>53.94</v>
          </cell>
          <cell r="C73">
            <v>34366</v>
          </cell>
          <cell r="D73">
            <v>0.67</v>
          </cell>
        </row>
        <row r="74">
          <cell r="A74">
            <v>34394</v>
          </cell>
          <cell r="B74">
            <v>55.64</v>
          </cell>
          <cell r="C74">
            <v>34394</v>
          </cell>
          <cell r="D74">
            <v>0.71</v>
          </cell>
        </row>
        <row r="75">
          <cell r="A75">
            <v>34425</v>
          </cell>
          <cell r="B75">
            <v>55.14</v>
          </cell>
          <cell r="C75">
            <v>34425</v>
          </cell>
          <cell r="D75">
            <v>0.667</v>
          </cell>
        </row>
        <row r="76">
          <cell r="A76">
            <v>34455</v>
          </cell>
          <cell r="B76">
            <v>52.61</v>
          </cell>
          <cell r="C76">
            <v>34455</v>
          </cell>
          <cell r="D76">
            <v>0.709</v>
          </cell>
        </row>
        <row r="77">
          <cell r="A77">
            <v>34486</v>
          </cell>
          <cell r="B77">
            <v>53.61</v>
          </cell>
          <cell r="C77">
            <v>34486</v>
          </cell>
          <cell r="D77">
            <v>0.676</v>
          </cell>
        </row>
        <row r="78">
          <cell r="A78">
            <v>34516</v>
          </cell>
          <cell r="B78">
            <v>54.55</v>
          </cell>
          <cell r="C78">
            <v>34516</v>
          </cell>
          <cell r="D78">
            <v>0.717</v>
          </cell>
        </row>
        <row r="79">
          <cell r="A79">
            <v>34547</v>
          </cell>
          <cell r="B79">
            <v>54.57</v>
          </cell>
          <cell r="C79">
            <v>34547</v>
          </cell>
          <cell r="D79">
            <v>0.711</v>
          </cell>
        </row>
        <row r="80">
          <cell r="A80">
            <v>34578</v>
          </cell>
          <cell r="B80">
            <v>52.35</v>
          </cell>
          <cell r="C80">
            <v>34578</v>
          </cell>
          <cell r="D80">
            <v>0.695</v>
          </cell>
        </row>
        <row r="81">
          <cell r="A81">
            <v>34608</v>
          </cell>
          <cell r="B81">
            <v>53.83</v>
          </cell>
          <cell r="C81">
            <v>34608</v>
          </cell>
          <cell r="D81">
            <v>0.698</v>
          </cell>
        </row>
        <row r="82">
          <cell r="A82">
            <v>34639</v>
          </cell>
          <cell r="B82">
            <v>53.46</v>
          </cell>
          <cell r="C82">
            <v>34639</v>
          </cell>
          <cell r="D82">
            <v>0.671</v>
          </cell>
        </row>
        <row r="83">
          <cell r="A83">
            <v>34669</v>
          </cell>
          <cell r="B83">
            <v>51</v>
          </cell>
          <cell r="C83">
            <v>34669</v>
          </cell>
          <cell r="D83">
            <v>0.695</v>
          </cell>
        </row>
        <row r="84">
          <cell r="A84">
            <v>34700</v>
          </cell>
          <cell r="B84">
            <v>50.61</v>
          </cell>
          <cell r="C84">
            <v>34700</v>
          </cell>
          <cell r="D84">
            <v>0.661</v>
          </cell>
        </row>
        <row r="85">
          <cell r="A85">
            <v>34731</v>
          </cell>
          <cell r="B85">
            <v>50.48</v>
          </cell>
          <cell r="C85">
            <v>34731</v>
          </cell>
          <cell r="D85">
            <v>0.678</v>
          </cell>
        </row>
        <row r="86">
          <cell r="A86">
            <v>34759</v>
          </cell>
          <cell r="B86">
            <v>51.58</v>
          </cell>
          <cell r="C86">
            <v>34759</v>
          </cell>
          <cell r="D86">
            <v>0.654</v>
          </cell>
        </row>
        <row r="87">
          <cell r="A87">
            <v>34790</v>
          </cell>
          <cell r="B87">
            <v>55.22</v>
          </cell>
          <cell r="C87">
            <v>34790</v>
          </cell>
          <cell r="D87">
            <v>0.67</v>
          </cell>
        </row>
        <row r="88">
          <cell r="A88">
            <v>34820</v>
          </cell>
          <cell r="B88">
            <v>55.57</v>
          </cell>
          <cell r="C88">
            <v>34820</v>
          </cell>
          <cell r="D88">
            <v>0.731</v>
          </cell>
        </row>
        <row r="89">
          <cell r="A89">
            <v>34851</v>
          </cell>
          <cell r="B89">
            <v>52.02</v>
          </cell>
          <cell r="C89">
            <v>34851</v>
          </cell>
          <cell r="D89">
            <v>0.724</v>
          </cell>
        </row>
        <row r="90">
          <cell r="A90">
            <v>34881</v>
          </cell>
          <cell r="B90">
            <v>51.3</v>
          </cell>
          <cell r="C90">
            <v>34881</v>
          </cell>
          <cell r="D90">
            <v>0.724</v>
          </cell>
        </row>
        <row r="91">
          <cell r="A91">
            <v>34912</v>
          </cell>
          <cell r="B91">
            <v>54.27</v>
          </cell>
          <cell r="C91">
            <v>34912</v>
          </cell>
        </row>
        <row r="92">
          <cell r="A92">
            <v>34943</v>
          </cell>
          <cell r="B92">
            <v>54.73</v>
          </cell>
          <cell r="C92">
            <v>34943</v>
          </cell>
        </row>
        <row r="93">
          <cell r="A93">
            <v>34973</v>
          </cell>
          <cell r="B93">
            <v>53.11</v>
          </cell>
          <cell r="C93">
            <v>34973</v>
          </cell>
        </row>
        <row r="94">
          <cell r="A94">
            <v>35004</v>
          </cell>
          <cell r="B94">
            <v>55.92</v>
          </cell>
          <cell r="C94">
            <v>35004</v>
          </cell>
        </row>
        <row r="95">
          <cell r="A95">
            <v>35034</v>
          </cell>
          <cell r="B95">
            <v>58.41</v>
          </cell>
          <cell r="C95">
            <v>35034</v>
          </cell>
        </row>
        <row r="96">
          <cell r="A96">
            <v>35065</v>
          </cell>
          <cell r="B96">
            <v>56.73</v>
          </cell>
          <cell r="C96">
            <v>35065</v>
          </cell>
        </row>
        <row r="97">
          <cell r="A97">
            <v>35096</v>
          </cell>
          <cell r="B97">
            <v>61.31</v>
          </cell>
          <cell r="C97">
            <v>35096</v>
          </cell>
        </row>
        <row r="98">
          <cell r="A98">
            <v>35125</v>
          </cell>
          <cell r="B98">
            <v>65.24</v>
          </cell>
          <cell r="C98">
            <v>35125</v>
          </cell>
        </row>
        <row r="99">
          <cell r="A99">
            <v>35156</v>
          </cell>
          <cell r="B99">
            <v>71.57</v>
          </cell>
          <cell r="C99">
            <v>35156</v>
          </cell>
        </row>
        <row r="100">
          <cell r="A100">
            <v>35186</v>
          </cell>
          <cell r="B100">
            <v>66.75</v>
          </cell>
          <cell r="C100">
            <v>35186</v>
          </cell>
        </row>
        <row r="101">
          <cell r="A101">
            <v>35217</v>
          </cell>
          <cell r="B101">
            <v>57.06</v>
          </cell>
          <cell r="C101">
            <v>35217</v>
          </cell>
        </row>
        <row r="102">
          <cell r="A102">
            <v>35247</v>
          </cell>
          <cell r="B102">
            <v>60.51</v>
          </cell>
          <cell r="C102">
            <v>35247</v>
          </cell>
        </row>
        <row r="103">
          <cell r="A103">
            <v>35278</v>
          </cell>
          <cell r="B103">
            <v>65.48</v>
          </cell>
          <cell r="C103">
            <v>35278</v>
          </cell>
        </row>
        <row r="104">
          <cell r="A104">
            <v>35309</v>
          </cell>
          <cell r="B104">
            <v>73</v>
          </cell>
          <cell r="C104">
            <v>35309</v>
          </cell>
        </row>
        <row r="105">
          <cell r="A105">
            <v>35339</v>
          </cell>
          <cell r="B105">
            <v>76.03</v>
          </cell>
          <cell r="C105">
            <v>35339</v>
          </cell>
        </row>
        <row r="106">
          <cell r="A106">
            <v>35370</v>
          </cell>
          <cell r="B106">
            <v>75.98</v>
          </cell>
          <cell r="C106">
            <v>35370</v>
          </cell>
        </row>
        <row r="107">
          <cell r="A107">
            <v>35400</v>
          </cell>
          <cell r="B107">
            <v>72.4</v>
          </cell>
          <cell r="C107">
            <v>35400</v>
          </cell>
        </row>
        <row r="108">
          <cell r="A108">
            <v>35431</v>
          </cell>
          <cell r="B108">
            <v>70.83</v>
          </cell>
          <cell r="C108">
            <v>35431</v>
          </cell>
        </row>
        <row r="109">
          <cell r="A109">
            <v>35462</v>
          </cell>
          <cell r="B109">
            <v>67.29</v>
          </cell>
          <cell r="C109">
            <v>35462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IS"/>
      <sheetName val="KY ASPHALT"/>
      <sheetName val="Module1"/>
      <sheetName val="Module2"/>
      <sheetName val="Module3"/>
      <sheetName val="Module5"/>
      <sheetName val="fuel"/>
    </sheetNames>
    <definedNames>
      <definedName name="kyasp" refersTo="=KY ASPHALT!$A$49:$B$401"/>
    </definedNames>
    <sheetDataSet>
      <sheetData sheetId="0">
        <row r="55">
          <cell r="A55">
            <v>33756</v>
          </cell>
          <cell r="B55">
            <v>62.98</v>
          </cell>
          <cell r="C55">
            <v>33756</v>
          </cell>
          <cell r="D55">
            <v>0.734</v>
          </cell>
        </row>
        <row r="56">
          <cell r="A56">
            <v>33786</v>
          </cell>
          <cell r="B56">
            <v>61.88</v>
          </cell>
          <cell r="C56">
            <v>33786</v>
          </cell>
          <cell r="D56">
            <v>0.741</v>
          </cell>
        </row>
        <row r="57">
          <cell r="A57">
            <v>33817</v>
          </cell>
          <cell r="B57">
            <v>61.04</v>
          </cell>
          <cell r="C57">
            <v>33817</v>
          </cell>
          <cell r="D57">
            <v>0.748</v>
          </cell>
        </row>
        <row r="58">
          <cell r="A58">
            <v>33848</v>
          </cell>
          <cell r="B58">
            <v>64.81</v>
          </cell>
          <cell r="C58">
            <v>33848</v>
          </cell>
          <cell r="D58">
            <v>0.74</v>
          </cell>
        </row>
        <row r="59">
          <cell r="A59">
            <v>33878</v>
          </cell>
          <cell r="B59">
            <v>65.58</v>
          </cell>
          <cell r="C59">
            <v>33878</v>
          </cell>
          <cell r="D59">
            <v>0.788</v>
          </cell>
        </row>
        <row r="60">
          <cell r="A60">
            <v>33909</v>
          </cell>
          <cell r="B60">
            <v>58.99</v>
          </cell>
          <cell r="C60">
            <v>33909</v>
          </cell>
          <cell r="D60">
            <v>0.803</v>
          </cell>
        </row>
        <row r="61">
          <cell r="A61">
            <v>33939</v>
          </cell>
          <cell r="B61">
            <v>56.7</v>
          </cell>
          <cell r="C61">
            <v>33939</v>
          </cell>
          <cell r="D61">
            <v>0.774</v>
          </cell>
        </row>
        <row r="62">
          <cell r="A62">
            <v>33970</v>
          </cell>
          <cell r="B62">
            <v>54.65</v>
          </cell>
          <cell r="C62">
            <v>33970</v>
          </cell>
          <cell r="D62">
            <v>0.721</v>
          </cell>
        </row>
        <row r="63">
          <cell r="A63">
            <v>34001</v>
          </cell>
          <cell r="B63">
            <v>57.54</v>
          </cell>
          <cell r="C63">
            <v>34001</v>
          </cell>
          <cell r="D63">
            <v>0.695</v>
          </cell>
        </row>
        <row r="64">
          <cell r="A64">
            <v>34029</v>
          </cell>
          <cell r="B64">
            <v>59.83</v>
          </cell>
          <cell r="C64">
            <v>34029</v>
          </cell>
          <cell r="D64">
            <v>0.722</v>
          </cell>
        </row>
        <row r="65">
          <cell r="A65">
            <v>34060</v>
          </cell>
          <cell r="B65">
            <v>58.07</v>
          </cell>
          <cell r="C65">
            <v>34060</v>
          </cell>
          <cell r="D65">
            <v>0.747</v>
          </cell>
        </row>
        <row r="66">
          <cell r="A66">
            <v>34090</v>
          </cell>
          <cell r="B66">
            <v>58.77</v>
          </cell>
          <cell r="C66">
            <v>34090</v>
          </cell>
          <cell r="D66">
            <v>0.736</v>
          </cell>
        </row>
        <row r="67">
          <cell r="A67">
            <v>34121</v>
          </cell>
          <cell r="B67">
            <v>58.87</v>
          </cell>
          <cell r="C67">
            <v>34121</v>
          </cell>
          <cell r="D67">
            <v>0.728</v>
          </cell>
        </row>
        <row r="68">
          <cell r="A68">
            <v>34151</v>
          </cell>
          <cell r="B68">
            <v>51.97</v>
          </cell>
          <cell r="C68">
            <v>34151</v>
          </cell>
          <cell r="D68">
            <v>0.712</v>
          </cell>
        </row>
        <row r="69">
          <cell r="A69">
            <v>34182</v>
          </cell>
          <cell r="B69">
            <v>52.79</v>
          </cell>
          <cell r="C69">
            <v>34182</v>
          </cell>
          <cell r="D69">
            <v>0.673</v>
          </cell>
        </row>
        <row r="70">
          <cell r="A70">
            <v>34213</v>
          </cell>
          <cell r="B70">
            <v>59.39</v>
          </cell>
          <cell r="C70">
            <v>34213</v>
          </cell>
          <cell r="D70">
            <v>0.668</v>
          </cell>
        </row>
        <row r="71">
          <cell r="A71">
            <v>34243</v>
          </cell>
          <cell r="B71">
            <v>66.05</v>
          </cell>
          <cell r="C71">
            <v>34243</v>
          </cell>
          <cell r="D71">
            <v>0.803</v>
          </cell>
        </row>
        <row r="72">
          <cell r="A72">
            <v>34274</v>
          </cell>
          <cell r="B72">
            <v>57.85</v>
          </cell>
          <cell r="C72">
            <v>34274</v>
          </cell>
          <cell r="D72">
            <v>0.805</v>
          </cell>
        </row>
        <row r="73">
          <cell r="A73">
            <v>34304</v>
          </cell>
          <cell r="B73">
            <v>45.66</v>
          </cell>
          <cell r="C73">
            <v>34304</v>
          </cell>
          <cell r="D73">
            <v>0.755</v>
          </cell>
        </row>
        <row r="74">
          <cell r="A74">
            <v>34335</v>
          </cell>
          <cell r="B74">
            <v>53.29</v>
          </cell>
          <cell r="C74">
            <v>34335</v>
          </cell>
          <cell r="D74">
            <v>0.669</v>
          </cell>
        </row>
        <row r="75">
          <cell r="A75">
            <v>34366</v>
          </cell>
          <cell r="B75">
            <v>53.94</v>
          </cell>
          <cell r="C75">
            <v>34366</v>
          </cell>
          <cell r="D75">
            <v>0.67</v>
          </cell>
        </row>
        <row r="76">
          <cell r="A76">
            <v>34394</v>
          </cell>
          <cell r="B76">
            <v>55.64</v>
          </cell>
          <cell r="C76">
            <v>34394</v>
          </cell>
          <cell r="D76">
            <v>0.71</v>
          </cell>
        </row>
        <row r="77">
          <cell r="A77">
            <v>34425</v>
          </cell>
          <cell r="B77">
            <v>55.14</v>
          </cell>
          <cell r="C77">
            <v>34425</v>
          </cell>
          <cell r="D77">
            <v>0.667</v>
          </cell>
        </row>
        <row r="78">
          <cell r="A78">
            <v>34455</v>
          </cell>
          <cell r="B78">
            <v>52.61</v>
          </cell>
          <cell r="C78">
            <v>34455</v>
          </cell>
          <cell r="D78">
            <v>0.709</v>
          </cell>
        </row>
        <row r="79">
          <cell r="A79">
            <v>34486</v>
          </cell>
          <cell r="B79">
            <v>53.61</v>
          </cell>
          <cell r="C79">
            <v>34486</v>
          </cell>
          <cell r="D79">
            <v>0.676</v>
          </cell>
        </row>
        <row r="80">
          <cell r="A80">
            <v>34516</v>
          </cell>
          <cell r="B80">
            <v>54.55</v>
          </cell>
          <cell r="C80">
            <v>34516</v>
          </cell>
          <cell r="D80">
            <v>0.717</v>
          </cell>
        </row>
        <row r="81">
          <cell r="A81">
            <v>34547</v>
          </cell>
          <cell r="B81">
            <v>54.57</v>
          </cell>
          <cell r="C81">
            <v>34547</v>
          </cell>
          <cell r="D81">
            <v>0.711</v>
          </cell>
        </row>
        <row r="82">
          <cell r="A82">
            <v>34578</v>
          </cell>
          <cell r="B82">
            <v>52.35</v>
          </cell>
          <cell r="C82">
            <v>34578</v>
          </cell>
          <cell r="D82">
            <v>0.695</v>
          </cell>
        </row>
        <row r="83">
          <cell r="A83">
            <v>34608</v>
          </cell>
          <cell r="B83">
            <v>53.83</v>
          </cell>
          <cell r="C83">
            <v>34608</v>
          </cell>
          <cell r="D83">
            <v>0.698</v>
          </cell>
        </row>
        <row r="84">
          <cell r="A84">
            <v>34639</v>
          </cell>
          <cell r="B84">
            <v>53.46</v>
          </cell>
          <cell r="C84">
            <v>34639</v>
          </cell>
          <cell r="D84">
            <v>0.671</v>
          </cell>
        </row>
        <row r="85">
          <cell r="A85">
            <v>34669</v>
          </cell>
          <cell r="B85">
            <v>51</v>
          </cell>
          <cell r="C85">
            <v>34669</v>
          </cell>
          <cell r="D85">
            <v>0.695</v>
          </cell>
        </row>
        <row r="86">
          <cell r="A86">
            <v>34700</v>
          </cell>
          <cell r="B86">
            <v>50.61</v>
          </cell>
          <cell r="C86">
            <v>34700</v>
          </cell>
          <cell r="D86">
            <v>0.661</v>
          </cell>
        </row>
        <row r="87">
          <cell r="A87">
            <v>34731</v>
          </cell>
          <cell r="B87">
            <v>50.48</v>
          </cell>
          <cell r="C87">
            <v>34731</v>
          </cell>
          <cell r="D87">
            <v>0.678</v>
          </cell>
        </row>
        <row r="88">
          <cell r="A88">
            <v>34759</v>
          </cell>
          <cell r="B88">
            <v>51.58</v>
          </cell>
          <cell r="C88">
            <v>34759</v>
          </cell>
          <cell r="D88">
            <v>0.654</v>
          </cell>
        </row>
        <row r="89">
          <cell r="A89">
            <v>34790</v>
          </cell>
          <cell r="B89">
            <v>55.22</v>
          </cell>
          <cell r="C89">
            <v>34790</v>
          </cell>
          <cell r="D89">
            <v>0.67</v>
          </cell>
        </row>
        <row r="90">
          <cell r="A90">
            <v>34820</v>
          </cell>
          <cell r="B90">
            <v>55.57</v>
          </cell>
          <cell r="C90">
            <v>34820</v>
          </cell>
          <cell r="D90">
            <v>0.731</v>
          </cell>
        </row>
        <row r="91">
          <cell r="A91">
            <v>34851</v>
          </cell>
          <cell r="B91">
            <v>52.02</v>
          </cell>
          <cell r="C91">
            <v>34851</v>
          </cell>
          <cell r="D91">
            <v>0.724</v>
          </cell>
        </row>
        <row r="92">
          <cell r="A92">
            <v>34881</v>
          </cell>
          <cell r="B92">
            <v>51.3</v>
          </cell>
          <cell r="C92">
            <v>34881</v>
          </cell>
          <cell r="D92">
            <v>0.724</v>
          </cell>
        </row>
        <row r="93">
          <cell r="A93">
            <v>34912</v>
          </cell>
          <cell r="B93">
            <v>54.27</v>
          </cell>
          <cell r="C93">
            <v>34912</v>
          </cell>
        </row>
        <row r="94">
          <cell r="A94">
            <v>34943</v>
          </cell>
          <cell r="B94">
            <v>54.73</v>
          </cell>
          <cell r="C94">
            <v>34943</v>
          </cell>
        </row>
        <row r="95">
          <cell r="A95">
            <v>34973</v>
          </cell>
          <cell r="B95">
            <v>53.11</v>
          </cell>
          <cell r="C95">
            <v>34973</v>
          </cell>
        </row>
        <row r="96">
          <cell r="A96">
            <v>35004</v>
          </cell>
          <cell r="B96">
            <v>55.92</v>
          </cell>
          <cell r="C96">
            <v>35004</v>
          </cell>
        </row>
        <row r="97">
          <cell r="A97">
            <v>35034</v>
          </cell>
          <cell r="B97">
            <v>58.41</v>
          </cell>
          <cell r="C97">
            <v>35034</v>
          </cell>
        </row>
        <row r="98">
          <cell r="A98">
            <v>35065</v>
          </cell>
          <cell r="B98">
            <v>56.73</v>
          </cell>
          <cell r="C98">
            <v>35065</v>
          </cell>
        </row>
        <row r="99">
          <cell r="A99">
            <v>35096</v>
          </cell>
          <cell r="B99">
            <v>61.31</v>
          </cell>
          <cell r="C99">
            <v>35096</v>
          </cell>
        </row>
        <row r="100">
          <cell r="A100">
            <v>35125</v>
          </cell>
          <cell r="B100">
            <v>65.24</v>
          </cell>
          <cell r="C100">
            <v>35125</v>
          </cell>
        </row>
        <row r="101">
          <cell r="A101">
            <v>35156</v>
          </cell>
          <cell r="B101">
            <v>71.57</v>
          </cell>
          <cell r="C101">
            <v>35156</v>
          </cell>
        </row>
        <row r="102">
          <cell r="A102">
            <v>35186</v>
          </cell>
          <cell r="B102">
            <v>66.75</v>
          </cell>
          <cell r="C102">
            <v>35186</v>
          </cell>
        </row>
        <row r="103">
          <cell r="A103">
            <v>35217</v>
          </cell>
          <cell r="B103">
            <v>57.06</v>
          </cell>
          <cell r="C103">
            <v>35217</v>
          </cell>
        </row>
        <row r="104">
          <cell r="A104">
            <v>35247</v>
          </cell>
          <cell r="B104">
            <v>60.51</v>
          </cell>
          <cell r="C104">
            <v>35247</v>
          </cell>
        </row>
        <row r="105">
          <cell r="A105">
            <v>35278</v>
          </cell>
          <cell r="B105">
            <v>65.48</v>
          </cell>
          <cell r="C105">
            <v>35278</v>
          </cell>
        </row>
        <row r="106">
          <cell r="A106">
            <v>35309</v>
          </cell>
          <cell r="B106">
            <v>73</v>
          </cell>
          <cell r="C106">
            <v>35309</v>
          </cell>
        </row>
        <row r="107">
          <cell r="A107">
            <v>35339</v>
          </cell>
          <cell r="B107">
            <v>76.03</v>
          </cell>
          <cell r="C107">
            <v>35339</v>
          </cell>
        </row>
        <row r="108">
          <cell r="A108">
            <v>35370</v>
          </cell>
          <cell r="B108">
            <v>75.98</v>
          </cell>
          <cell r="C108">
            <v>35370</v>
          </cell>
        </row>
        <row r="109">
          <cell r="A109">
            <v>35400</v>
          </cell>
          <cell r="B109">
            <v>72.4</v>
          </cell>
          <cell r="C109">
            <v>35400</v>
          </cell>
        </row>
      </sheetData>
      <sheetData sheetId="1">
        <row r="49">
          <cell r="A49">
            <v>33970</v>
          </cell>
          <cell r="B49" t="str">
            <v> </v>
          </cell>
        </row>
        <row r="50">
          <cell r="A50">
            <v>34001</v>
          </cell>
          <cell r="B50" t="str">
            <v> </v>
          </cell>
        </row>
        <row r="51">
          <cell r="A51">
            <v>34029</v>
          </cell>
          <cell r="B51" t="str">
            <v>  </v>
          </cell>
        </row>
        <row r="52">
          <cell r="A52">
            <v>34060</v>
          </cell>
          <cell r="B52" t="str">
            <v> </v>
          </cell>
        </row>
        <row r="53">
          <cell r="A53">
            <v>34090</v>
          </cell>
          <cell r="B53" t="str">
            <v> </v>
          </cell>
        </row>
        <row r="54">
          <cell r="A54">
            <v>34121</v>
          </cell>
          <cell r="B54" t="str">
            <v> </v>
          </cell>
        </row>
        <row r="55">
          <cell r="A55">
            <v>34151</v>
          </cell>
          <cell r="B55">
            <v>478.3</v>
          </cell>
        </row>
        <row r="56">
          <cell r="A56">
            <v>34182</v>
          </cell>
          <cell r="B56">
            <v>478.3</v>
          </cell>
        </row>
        <row r="57">
          <cell r="A57">
            <v>34213</v>
          </cell>
          <cell r="B57">
            <v>478.3</v>
          </cell>
        </row>
        <row r="58">
          <cell r="A58">
            <v>34243</v>
          </cell>
          <cell r="B58">
            <v>478.3</v>
          </cell>
        </row>
        <row r="59">
          <cell r="A59">
            <v>34274</v>
          </cell>
          <cell r="B59">
            <v>482.6</v>
          </cell>
        </row>
        <row r="60">
          <cell r="A60">
            <v>34304</v>
          </cell>
          <cell r="B60">
            <v>482.6</v>
          </cell>
        </row>
        <row r="61">
          <cell r="A61">
            <v>34335</v>
          </cell>
          <cell r="B61">
            <v>478.3</v>
          </cell>
        </row>
        <row r="62">
          <cell r="A62">
            <v>34366</v>
          </cell>
          <cell r="B62">
            <v>478.3</v>
          </cell>
        </row>
        <row r="63">
          <cell r="A63">
            <v>34394</v>
          </cell>
          <cell r="B63">
            <v>469.6</v>
          </cell>
        </row>
        <row r="64">
          <cell r="A64">
            <v>34425</v>
          </cell>
          <cell r="B64">
            <v>452.2</v>
          </cell>
        </row>
        <row r="65">
          <cell r="A65">
            <v>34455</v>
          </cell>
          <cell r="B65">
            <v>452.2</v>
          </cell>
        </row>
        <row r="66">
          <cell r="A66">
            <v>34486</v>
          </cell>
          <cell r="B66">
            <v>452.2</v>
          </cell>
        </row>
        <row r="67">
          <cell r="A67">
            <v>34516</v>
          </cell>
          <cell r="B67">
            <v>446.9</v>
          </cell>
        </row>
        <row r="68">
          <cell r="A68">
            <v>34547</v>
          </cell>
          <cell r="B68">
            <v>455.3</v>
          </cell>
        </row>
        <row r="69">
          <cell r="A69">
            <v>34578</v>
          </cell>
          <cell r="B69">
            <v>458.1</v>
          </cell>
        </row>
        <row r="70">
          <cell r="A70">
            <v>34608</v>
          </cell>
          <cell r="B70">
            <v>459.2</v>
          </cell>
        </row>
        <row r="71">
          <cell r="A71">
            <v>34639</v>
          </cell>
          <cell r="B71">
            <v>465.1</v>
          </cell>
        </row>
        <row r="72">
          <cell r="A72">
            <v>34669</v>
          </cell>
          <cell r="B72">
            <v>461.2</v>
          </cell>
        </row>
        <row r="73">
          <cell r="A73">
            <v>34700</v>
          </cell>
          <cell r="B73">
            <v>500</v>
          </cell>
        </row>
        <row r="74">
          <cell r="A74">
            <v>34731</v>
          </cell>
          <cell r="B74">
            <v>500</v>
          </cell>
        </row>
        <row r="75">
          <cell r="A75">
            <v>34759</v>
          </cell>
          <cell r="B75">
            <v>513.3</v>
          </cell>
        </row>
        <row r="76">
          <cell r="A76">
            <v>34790</v>
          </cell>
          <cell r="B76">
            <v>538.7</v>
          </cell>
        </row>
        <row r="77">
          <cell r="A77">
            <v>34820</v>
          </cell>
          <cell r="B77">
            <v>570.5</v>
          </cell>
        </row>
        <row r="78">
          <cell r="A78">
            <v>34851</v>
          </cell>
          <cell r="B78">
            <v>584.7</v>
          </cell>
        </row>
        <row r="79">
          <cell r="A79">
            <v>34881</v>
          </cell>
          <cell r="B79">
            <v>583.5</v>
          </cell>
        </row>
        <row r="80">
          <cell r="A80">
            <v>34912</v>
          </cell>
          <cell r="B80">
            <v>574</v>
          </cell>
        </row>
        <row r="81">
          <cell r="A81">
            <v>34943</v>
          </cell>
          <cell r="B81">
            <v>575.3</v>
          </cell>
        </row>
        <row r="82">
          <cell r="A82">
            <v>34973</v>
          </cell>
          <cell r="B82">
            <v>573.2</v>
          </cell>
        </row>
        <row r="83">
          <cell r="A83">
            <v>35004</v>
          </cell>
          <cell r="B83">
            <v>572.81</v>
          </cell>
        </row>
        <row r="84">
          <cell r="A84">
            <v>35034</v>
          </cell>
          <cell r="B84">
            <v>551.4</v>
          </cell>
        </row>
        <row r="85">
          <cell r="A85">
            <v>35065</v>
          </cell>
          <cell r="B85">
            <v>541.4</v>
          </cell>
        </row>
        <row r="86">
          <cell r="A86">
            <v>35096</v>
          </cell>
          <cell r="B86">
            <v>543.5</v>
          </cell>
        </row>
        <row r="87">
          <cell r="A87">
            <v>35125</v>
          </cell>
          <cell r="B87">
            <v>529.4</v>
          </cell>
        </row>
        <row r="88">
          <cell r="A88">
            <v>35156</v>
          </cell>
          <cell r="B88">
            <v>518.1</v>
          </cell>
        </row>
        <row r="89">
          <cell r="A89">
            <v>35186</v>
          </cell>
          <cell r="B89">
            <v>517.4</v>
          </cell>
        </row>
        <row r="90">
          <cell r="A90">
            <v>35217</v>
          </cell>
          <cell r="B90">
            <v>530.9</v>
          </cell>
        </row>
        <row r="91">
          <cell r="A91">
            <v>35247</v>
          </cell>
          <cell r="B91">
            <v>533.2</v>
          </cell>
        </row>
        <row r="92">
          <cell r="A92">
            <v>35278</v>
          </cell>
          <cell r="B92">
            <v>530.1</v>
          </cell>
        </row>
        <row r="93">
          <cell r="A93">
            <v>35309</v>
          </cell>
          <cell r="B93">
            <v>528.3</v>
          </cell>
        </row>
        <row r="94">
          <cell r="A94">
            <v>35339</v>
          </cell>
          <cell r="B94">
            <v>538.9</v>
          </cell>
        </row>
        <row r="95">
          <cell r="A95">
            <v>35370</v>
          </cell>
          <cell r="B95">
            <v>553.9</v>
          </cell>
        </row>
        <row r="96">
          <cell r="A96">
            <v>35400</v>
          </cell>
          <cell r="B96">
            <v>558.9</v>
          </cell>
        </row>
        <row r="97">
          <cell r="A97">
            <v>35431</v>
          </cell>
          <cell r="B97">
            <v>550.4</v>
          </cell>
        </row>
        <row r="98">
          <cell r="A98">
            <v>35462</v>
          </cell>
          <cell r="B98">
            <v>557.8</v>
          </cell>
        </row>
        <row r="99">
          <cell r="A99">
            <v>35490</v>
          </cell>
          <cell r="B99">
            <v>563.1</v>
          </cell>
        </row>
        <row r="100">
          <cell r="A100">
            <v>35521</v>
          </cell>
          <cell r="B100">
            <v>559.1</v>
          </cell>
        </row>
        <row r="101">
          <cell r="A101">
            <v>35551</v>
          </cell>
          <cell r="B101">
            <v>593.2</v>
          </cell>
        </row>
        <row r="102">
          <cell r="A102">
            <v>35582</v>
          </cell>
          <cell r="B102">
            <v>591.2</v>
          </cell>
        </row>
        <row r="103">
          <cell r="A103">
            <v>35612</v>
          </cell>
          <cell r="B103">
            <v>589.6</v>
          </cell>
        </row>
        <row r="104">
          <cell r="A104">
            <v>35643</v>
          </cell>
          <cell r="B104">
            <v>590.7</v>
          </cell>
        </row>
        <row r="105">
          <cell r="A105">
            <v>35674</v>
          </cell>
          <cell r="B105">
            <v>590.9</v>
          </cell>
        </row>
        <row r="106">
          <cell r="A106">
            <v>35704</v>
          </cell>
          <cell r="B106">
            <v>593.2</v>
          </cell>
        </row>
        <row r="107">
          <cell r="A107">
            <v>35735</v>
          </cell>
          <cell r="B107">
            <v>588.5</v>
          </cell>
        </row>
        <row r="108">
          <cell r="A108">
            <v>35765</v>
          </cell>
          <cell r="B108">
            <v>590.6</v>
          </cell>
        </row>
        <row r="109">
          <cell r="A109">
            <v>35796</v>
          </cell>
          <cell r="B109">
            <v>608.7</v>
          </cell>
        </row>
        <row r="110">
          <cell r="A110">
            <v>35827</v>
          </cell>
          <cell r="B110">
            <v>608.7</v>
          </cell>
        </row>
        <row r="111">
          <cell r="A111">
            <v>35855</v>
          </cell>
          <cell r="B111">
            <v>571.7</v>
          </cell>
        </row>
        <row r="112">
          <cell r="A112">
            <v>35886</v>
          </cell>
          <cell r="B112">
            <v>551.4</v>
          </cell>
        </row>
        <row r="113">
          <cell r="A113">
            <v>35916</v>
          </cell>
          <cell r="B113">
            <v>540.7</v>
          </cell>
        </row>
        <row r="114">
          <cell r="A114">
            <v>35947</v>
          </cell>
          <cell r="B114">
            <v>532.8</v>
          </cell>
        </row>
        <row r="115">
          <cell r="A115">
            <v>35977</v>
          </cell>
          <cell r="B115">
            <v>532.4</v>
          </cell>
        </row>
        <row r="116">
          <cell r="A116">
            <v>36008</v>
          </cell>
          <cell r="B116">
            <v>532.7</v>
          </cell>
        </row>
        <row r="117">
          <cell r="A117">
            <v>36039</v>
          </cell>
          <cell r="B117">
            <v>530.4</v>
          </cell>
        </row>
        <row r="118">
          <cell r="A118">
            <v>36069</v>
          </cell>
          <cell r="B118">
            <v>525.3</v>
          </cell>
        </row>
        <row r="119">
          <cell r="A119">
            <v>36100</v>
          </cell>
          <cell r="B119">
            <v>527.7</v>
          </cell>
        </row>
        <row r="120">
          <cell r="A120">
            <v>36130</v>
          </cell>
          <cell r="B120">
            <v>524.6</v>
          </cell>
        </row>
        <row r="121">
          <cell r="A121">
            <v>36161</v>
          </cell>
          <cell r="B121">
            <v>549.1</v>
          </cell>
        </row>
        <row r="122">
          <cell r="A122">
            <v>36192</v>
          </cell>
          <cell r="B122">
            <v>565.2</v>
          </cell>
        </row>
        <row r="123">
          <cell r="A123">
            <v>36220</v>
          </cell>
          <cell r="B123">
            <v>500</v>
          </cell>
        </row>
        <row r="124">
          <cell r="A124">
            <v>36251</v>
          </cell>
          <cell r="B124">
            <v>510.6</v>
          </cell>
        </row>
        <row r="125">
          <cell r="A125">
            <v>36281</v>
          </cell>
          <cell r="B125">
            <v>510.5</v>
          </cell>
        </row>
        <row r="126">
          <cell r="A126">
            <v>36312</v>
          </cell>
          <cell r="B126">
            <v>510.3</v>
          </cell>
        </row>
        <row r="127">
          <cell r="A127">
            <v>36342</v>
          </cell>
          <cell r="B127">
            <v>514</v>
          </cell>
        </row>
        <row r="128">
          <cell r="A128">
            <v>36373</v>
          </cell>
          <cell r="B128">
            <v>525.1</v>
          </cell>
        </row>
        <row r="129">
          <cell r="A129">
            <v>36404</v>
          </cell>
          <cell r="B129">
            <v>530.2</v>
          </cell>
        </row>
        <row r="130">
          <cell r="A130">
            <v>36434</v>
          </cell>
          <cell r="B130">
            <v>552.4</v>
          </cell>
        </row>
        <row r="131">
          <cell r="A131">
            <v>36465</v>
          </cell>
          <cell r="B131">
            <v>603.1</v>
          </cell>
        </row>
        <row r="132">
          <cell r="A132">
            <v>36495</v>
          </cell>
          <cell r="B132">
            <v>606.8</v>
          </cell>
        </row>
        <row r="133">
          <cell r="A133">
            <v>36526</v>
          </cell>
          <cell r="B133">
            <v>587</v>
          </cell>
        </row>
        <row r="134">
          <cell r="A134">
            <v>36557</v>
          </cell>
          <cell r="B134">
            <v>688.1</v>
          </cell>
        </row>
        <row r="135">
          <cell r="A135">
            <v>36586</v>
          </cell>
          <cell r="B135">
            <v>789.1</v>
          </cell>
        </row>
        <row r="136">
          <cell r="A136">
            <v>36617</v>
          </cell>
          <cell r="B136">
            <v>798.3</v>
          </cell>
        </row>
        <row r="137">
          <cell r="A137">
            <v>36647</v>
          </cell>
          <cell r="B137">
            <v>795.2</v>
          </cell>
        </row>
        <row r="138">
          <cell r="A138">
            <v>36678</v>
          </cell>
          <cell r="B138">
            <v>794.5</v>
          </cell>
        </row>
        <row r="139">
          <cell r="A139">
            <v>36708</v>
          </cell>
          <cell r="B139">
            <v>796.3</v>
          </cell>
        </row>
        <row r="140">
          <cell r="A140">
            <v>36739</v>
          </cell>
          <cell r="B140">
            <v>797.8</v>
          </cell>
        </row>
        <row r="141">
          <cell r="A141">
            <v>36770</v>
          </cell>
          <cell r="B141">
            <v>773.2</v>
          </cell>
        </row>
        <row r="142">
          <cell r="A142">
            <v>36800</v>
          </cell>
          <cell r="B142">
            <v>766.5</v>
          </cell>
        </row>
        <row r="143">
          <cell r="A143">
            <v>36831</v>
          </cell>
          <cell r="B143">
            <v>751.9</v>
          </cell>
        </row>
        <row r="144">
          <cell r="A144">
            <v>36861</v>
          </cell>
          <cell r="B144">
            <v>758.5</v>
          </cell>
        </row>
        <row r="145">
          <cell r="A145">
            <v>36892</v>
          </cell>
          <cell r="B145">
            <v>730.33</v>
          </cell>
        </row>
        <row r="146">
          <cell r="A146">
            <v>36923</v>
          </cell>
          <cell r="B146">
            <v>702.16</v>
          </cell>
        </row>
        <row r="147">
          <cell r="A147">
            <v>36951</v>
          </cell>
          <cell r="B147">
            <v>673.98</v>
          </cell>
        </row>
        <row r="148">
          <cell r="A148">
            <v>36982</v>
          </cell>
          <cell r="B148">
            <v>668.46</v>
          </cell>
        </row>
        <row r="149">
          <cell r="A149">
            <v>37012</v>
          </cell>
          <cell r="B149">
            <v>655.33</v>
          </cell>
        </row>
        <row r="150">
          <cell r="A150">
            <v>37043</v>
          </cell>
          <cell r="B150">
            <v>646.5</v>
          </cell>
        </row>
        <row r="151">
          <cell r="A151">
            <v>37073</v>
          </cell>
          <cell r="B151">
            <v>634.94</v>
          </cell>
        </row>
        <row r="152">
          <cell r="A152">
            <v>37104</v>
          </cell>
          <cell r="B152">
            <v>652.33</v>
          </cell>
        </row>
        <row r="153">
          <cell r="A153">
            <v>37135</v>
          </cell>
          <cell r="B153">
            <v>637.9</v>
          </cell>
        </row>
        <row r="154">
          <cell r="A154">
            <v>37165</v>
          </cell>
          <cell r="B154">
            <v>638.11</v>
          </cell>
        </row>
        <row r="155">
          <cell r="A155">
            <v>37196</v>
          </cell>
          <cell r="B155">
            <v>638.81</v>
          </cell>
        </row>
        <row r="156">
          <cell r="A156">
            <v>37226</v>
          </cell>
          <cell r="B156">
            <v>636.07</v>
          </cell>
        </row>
        <row r="157">
          <cell r="A157">
            <v>37257</v>
          </cell>
          <cell r="B157">
            <v>636.24</v>
          </cell>
        </row>
        <row r="158">
          <cell r="A158">
            <v>37288</v>
          </cell>
          <cell r="B158">
            <v>632.07</v>
          </cell>
        </row>
        <row r="159">
          <cell r="A159">
            <v>37316</v>
          </cell>
          <cell r="B159">
            <v>627.89</v>
          </cell>
        </row>
        <row r="160">
          <cell r="A160">
            <v>37347</v>
          </cell>
          <cell r="B160">
            <v>710.16</v>
          </cell>
        </row>
        <row r="161">
          <cell r="A161">
            <v>37377</v>
          </cell>
          <cell r="B161">
            <v>748.03</v>
          </cell>
        </row>
        <row r="162">
          <cell r="A162">
            <v>37408</v>
          </cell>
          <cell r="B162">
            <v>754.29</v>
          </cell>
        </row>
        <row r="163">
          <cell r="A163">
            <v>37438</v>
          </cell>
          <cell r="B163">
            <v>752.86</v>
          </cell>
        </row>
        <row r="164">
          <cell r="A164">
            <v>37469</v>
          </cell>
          <cell r="B164">
            <v>750.07</v>
          </cell>
        </row>
        <row r="165">
          <cell r="A165">
            <v>37500</v>
          </cell>
          <cell r="B165">
            <v>724.9</v>
          </cell>
        </row>
        <row r="166">
          <cell r="A166">
            <v>37530</v>
          </cell>
          <cell r="B166">
            <v>726.77</v>
          </cell>
        </row>
        <row r="167">
          <cell r="A167">
            <v>37561</v>
          </cell>
          <cell r="B167">
            <v>739.2</v>
          </cell>
        </row>
        <row r="168">
          <cell r="A168">
            <v>37591</v>
          </cell>
          <cell r="B168">
            <v>737.63</v>
          </cell>
        </row>
        <row r="169">
          <cell r="A169">
            <v>37622</v>
          </cell>
          <cell r="B169">
            <v>777.34</v>
          </cell>
        </row>
        <row r="170">
          <cell r="A170">
            <v>37653</v>
          </cell>
          <cell r="B170">
            <v>817.03</v>
          </cell>
        </row>
        <row r="171">
          <cell r="A171">
            <v>37681</v>
          </cell>
          <cell r="B171">
            <v>856.77</v>
          </cell>
        </row>
        <row r="172">
          <cell r="A172">
            <v>37712</v>
          </cell>
          <cell r="B172">
            <v>867.25</v>
          </cell>
        </row>
        <row r="173">
          <cell r="A173">
            <v>37742</v>
          </cell>
          <cell r="B173">
            <v>809.9</v>
          </cell>
        </row>
        <row r="174">
          <cell r="A174">
            <v>37773</v>
          </cell>
          <cell r="B174">
            <v>780.07</v>
          </cell>
        </row>
        <row r="175">
          <cell r="A175">
            <v>37803</v>
          </cell>
          <cell r="B175">
            <v>757.64</v>
          </cell>
        </row>
        <row r="176">
          <cell r="A176">
            <v>37834</v>
          </cell>
          <cell r="B176">
            <v>761.03</v>
          </cell>
        </row>
        <row r="177">
          <cell r="A177">
            <v>37865</v>
          </cell>
          <cell r="B177">
            <v>717.37</v>
          </cell>
        </row>
        <row r="178">
          <cell r="A178">
            <v>37895</v>
          </cell>
          <cell r="B178">
            <v>720.8</v>
          </cell>
        </row>
        <row r="179">
          <cell r="A179">
            <v>37926</v>
          </cell>
          <cell r="B179">
            <v>726.4</v>
          </cell>
        </row>
        <row r="180">
          <cell r="A180">
            <v>37956</v>
          </cell>
          <cell r="B180">
            <v>721.9</v>
          </cell>
        </row>
        <row r="181">
          <cell r="A181">
            <v>37987</v>
          </cell>
          <cell r="B181">
            <v>724.64</v>
          </cell>
        </row>
        <row r="182">
          <cell r="A182">
            <v>38018</v>
          </cell>
          <cell r="B182">
            <v>727.42</v>
          </cell>
        </row>
        <row r="183">
          <cell r="A183">
            <v>38047</v>
          </cell>
          <cell r="B183">
            <v>730.2</v>
          </cell>
        </row>
        <row r="184">
          <cell r="A184">
            <v>38078</v>
          </cell>
          <cell r="B184">
            <v>730.2</v>
          </cell>
        </row>
        <row r="185">
          <cell r="A185">
            <v>38108</v>
          </cell>
          <cell r="B185">
            <v>776.9</v>
          </cell>
        </row>
        <row r="186">
          <cell r="A186">
            <v>38139</v>
          </cell>
          <cell r="B186">
            <v>784.2</v>
          </cell>
        </row>
        <row r="187">
          <cell r="A187">
            <v>38169</v>
          </cell>
          <cell r="B187">
            <v>804.95</v>
          </cell>
        </row>
        <row r="188">
          <cell r="A188">
            <v>38200</v>
          </cell>
          <cell r="B188">
            <v>802.68</v>
          </cell>
        </row>
        <row r="189">
          <cell r="A189">
            <v>38231</v>
          </cell>
          <cell r="B189">
            <v>803.29</v>
          </cell>
        </row>
        <row r="190">
          <cell r="A190">
            <v>38261</v>
          </cell>
          <cell r="B190">
            <v>808.64</v>
          </cell>
        </row>
        <row r="191">
          <cell r="A191">
            <v>38292</v>
          </cell>
          <cell r="B191">
            <v>744.43</v>
          </cell>
        </row>
        <row r="192">
          <cell r="A192">
            <v>38322</v>
          </cell>
          <cell r="B192">
            <v>780.29</v>
          </cell>
        </row>
        <row r="193">
          <cell r="A193">
            <v>38353</v>
          </cell>
          <cell r="B193">
            <v>773.85</v>
          </cell>
        </row>
        <row r="194">
          <cell r="A194">
            <v>38384</v>
          </cell>
          <cell r="B194">
            <v>767.38</v>
          </cell>
        </row>
        <row r="195">
          <cell r="A195">
            <v>38412</v>
          </cell>
          <cell r="B195">
            <v>760.94</v>
          </cell>
        </row>
        <row r="196">
          <cell r="A196">
            <v>38443</v>
          </cell>
          <cell r="B196">
            <v>769.29</v>
          </cell>
        </row>
        <row r="197">
          <cell r="A197">
            <v>38473</v>
          </cell>
          <cell r="B197">
            <v>771.94</v>
          </cell>
        </row>
        <row r="198">
          <cell r="A198">
            <v>38504</v>
          </cell>
          <cell r="B198">
            <v>798.38</v>
          </cell>
        </row>
        <row r="199">
          <cell r="A199">
            <v>38534</v>
          </cell>
          <cell r="B199">
            <v>791.16</v>
          </cell>
        </row>
        <row r="200">
          <cell r="A200">
            <v>38565</v>
          </cell>
          <cell r="B200">
            <v>891.6</v>
          </cell>
        </row>
        <row r="201">
          <cell r="A201">
            <v>38596</v>
          </cell>
          <cell r="B201">
            <v>982.69</v>
          </cell>
        </row>
        <row r="202">
          <cell r="A202">
            <v>38626</v>
          </cell>
          <cell r="B202">
            <v>972.39</v>
          </cell>
        </row>
        <row r="203">
          <cell r="A203">
            <v>38657</v>
          </cell>
          <cell r="B203">
            <v>959.3</v>
          </cell>
        </row>
        <row r="204">
          <cell r="A204">
            <v>38687</v>
          </cell>
          <cell r="B204">
            <v>878.2959999999999</v>
          </cell>
        </row>
        <row r="205">
          <cell r="A205">
            <v>38718</v>
          </cell>
          <cell r="B205">
            <v>934.82</v>
          </cell>
        </row>
        <row r="206">
          <cell r="A206">
            <v>38749</v>
          </cell>
          <cell r="B206">
            <v>982.648</v>
          </cell>
        </row>
        <row r="207">
          <cell r="A207">
            <v>38777</v>
          </cell>
          <cell r="B207">
            <v>1048.17236</v>
          </cell>
        </row>
        <row r="208">
          <cell r="A208">
            <v>38808</v>
          </cell>
          <cell r="B208">
            <v>1152.22</v>
          </cell>
        </row>
        <row r="209">
          <cell r="A209">
            <v>38838</v>
          </cell>
          <cell r="B209">
            <v>1359.62</v>
          </cell>
        </row>
        <row r="210">
          <cell r="A210">
            <v>38869</v>
          </cell>
          <cell r="B210">
            <v>1544.41</v>
          </cell>
        </row>
        <row r="211">
          <cell r="A211">
            <v>38899</v>
          </cell>
          <cell r="B211">
            <v>1618.33</v>
          </cell>
        </row>
        <row r="212">
          <cell r="A212">
            <v>38930</v>
          </cell>
          <cell r="B212">
            <v>1700.94</v>
          </cell>
        </row>
        <row r="213">
          <cell r="A213">
            <v>38961</v>
          </cell>
          <cell r="B213">
            <v>1674.85</v>
          </cell>
        </row>
        <row r="214">
          <cell r="A214">
            <v>38991</v>
          </cell>
          <cell r="B214">
            <v>1555.28</v>
          </cell>
        </row>
        <row r="215">
          <cell r="A215">
            <v>39022</v>
          </cell>
          <cell r="B215">
            <v>1433.54</v>
          </cell>
        </row>
        <row r="216">
          <cell r="A216">
            <v>39052</v>
          </cell>
          <cell r="B216">
            <v>1361.79</v>
          </cell>
        </row>
        <row r="217">
          <cell r="A217">
            <v>39083</v>
          </cell>
          <cell r="B217">
            <v>1358.49</v>
          </cell>
        </row>
        <row r="218">
          <cell r="A218">
            <v>39114</v>
          </cell>
          <cell r="B218">
            <v>1352.71</v>
          </cell>
        </row>
        <row r="219">
          <cell r="A219">
            <v>39142</v>
          </cell>
          <cell r="B219">
            <v>1351.27</v>
          </cell>
        </row>
        <row r="220">
          <cell r="A220">
            <v>39173</v>
          </cell>
          <cell r="B220">
            <v>1339.18</v>
          </cell>
        </row>
        <row r="221">
          <cell r="A221">
            <v>39203</v>
          </cell>
          <cell r="B221">
            <v>1275.4</v>
          </cell>
        </row>
        <row r="222">
          <cell r="A222">
            <v>39234</v>
          </cell>
          <cell r="B222">
            <v>1226.62</v>
          </cell>
        </row>
        <row r="223">
          <cell r="A223">
            <v>39264</v>
          </cell>
          <cell r="B223">
            <v>1226.62</v>
          </cell>
        </row>
        <row r="224">
          <cell r="A224">
            <v>39295</v>
          </cell>
          <cell r="B224">
            <v>1226.62</v>
          </cell>
        </row>
        <row r="225">
          <cell r="A225">
            <v>39326</v>
          </cell>
          <cell r="B225">
            <v>1212.1354399999998</v>
          </cell>
        </row>
        <row r="226">
          <cell r="A226">
            <v>39356</v>
          </cell>
          <cell r="B226">
            <v>1187.96</v>
          </cell>
        </row>
        <row r="227">
          <cell r="A227">
            <v>39387</v>
          </cell>
          <cell r="B227">
            <v>1196.6565600000001</v>
          </cell>
        </row>
        <row r="228">
          <cell r="A228">
            <v>39417</v>
          </cell>
          <cell r="B228">
            <v>1216.00516</v>
          </cell>
        </row>
        <row r="229">
          <cell r="A229">
            <v>39448</v>
          </cell>
          <cell r="B229">
            <v>1278.79028</v>
          </cell>
        </row>
        <row r="230">
          <cell r="A230">
            <v>39479</v>
          </cell>
          <cell r="B230">
            <v>1382.664</v>
          </cell>
        </row>
        <row r="231">
          <cell r="A231">
            <v>39508</v>
          </cell>
          <cell r="B231">
            <v>1491.364</v>
          </cell>
        </row>
        <row r="232">
          <cell r="A232">
            <v>39539</v>
          </cell>
          <cell r="B232">
            <v>1549.3228399999998</v>
          </cell>
        </row>
        <row r="233">
          <cell r="A233">
            <v>39569</v>
          </cell>
          <cell r="B233">
            <v>1723.982</v>
          </cell>
        </row>
        <row r="234">
          <cell r="A234">
            <v>39600</v>
          </cell>
          <cell r="B234">
            <v>2063.69124</v>
          </cell>
        </row>
        <row r="235">
          <cell r="A235">
            <v>39630</v>
          </cell>
          <cell r="B235">
            <v>2590.88624</v>
          </cell>
        </row>
        <row r="236">
          <cell r="A236">
            <v>39661</v>
          </cell>
          <cell r="B236" t="str">
            <v/>
          </cell>
        </row>
        <row r="237">
          <cell r="A237">
            <v>39692</v>
          </cell>
          <cell r="B237" t="str">
            <v/>
          </cell>
        </row>
        <row r="238">
          <cell r="A238">
            <v>39722</v>
          </cell>
          <cell r="B238" t="str">
            <v/>
          </cell>
        </row>
        <row r="239">
          <cell r="A239">
            <v>39753</v>
          </cell>
          <cell r="B239" t="str">
            <v/>
          </cell>
        </row>
        <row r="240">
          <cell r="A240">
            <v>39783</v>
          </cell>
          <cell r="B240" t="str">
            <v/>
          </cell>
        </row>
        <row r="241">
          <cell r="A241">
            <v>39814</v>
          </cell>
        </row>
        <row r="242">
          <cell r="A242">
            <v>39845</v>
          </cell>
        </row>
        <row r="243">
          <cell r="A243">
            <v>39873</v>
          </cell>
        </row>
        <row r="244">
          <cell r="A244">
            <v>39904</v>
          </cell>
        </row>
        <row r="245">
          <cell r="A245">
            <v>39934</v>
          </cell>
        </row>
        <row r="246">
          <cell r="A246">
            <v>39965</v>
          </cell>
        </row>
        <row r="247">
          <cell r="A247">
            <v>39995</v>
          </cell>
        </row>
        <row r="248">
          <cell r="A248">
            <v>40026</v>
          </cell>
        </row>
        <row r="249">
          <cell r="A249">
            <v>40057</v>
          </cell>
        </row>
        <row r="250">
          <cell r="A250">
            <v>40087</v>
          </cell>
        </row>
        <row r="251">
          <cell r="A251">
            <v>40118</v>
          </cell>
        </row>
        <row r="252">
          <cell r="A252">
            <v>40148</v>
          </cell>
        </row>
        <row r="253">
          <cell r="A253">
            <v>40179</v>
          </cell>
        </row>
        <row r="254">
          <cell r="A254">
            <v>40210</v>
          </cell>
        </row>
        <row r="255">
          <cell r="A255">
            <v>40238</v>
          </cell>
        </row>
        <row r="256">
          <cell r="A256">
            <v>40269</v>
          </cell>
        </row>
        <row r="257">
          <cell r="A257">
            <v>40299</v>
          </cell>
        </row>
        <row r="258">
          <cell r="A258">
            <v>40330</v>
          </cell>
        </row>
        <row r="259">
          <cell r="A259">
            <v>40360</v>
          </cell>
        </row>
        <row r="260">
          <cell r="A260">
            <v>40391</v>
          </cell>
        </row>
        <row r="261">
          <cell r="A261">
            <v>40422</v>
          </cell>
        </row>
        <row r="262">
          <cell r="A262">
            <v>40452</v>
          </cell>
        </row>
        <row r="263">
          <cell r="A263">
            <v>40483</v>
          </cell>
        </row>
        <row r="264">
          <cell r="A264">
            <v>40513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41"/>
  <sheetViews>
    <sheetView showGridLines="0" showRowColHeaders="0" showZeros="0" workbookViewId="0" topLeftCell="A1">
      <selection activeCell="D18" sqref="D18"/>
    </sheetView>
  </sheetViews>
  <sheetFormatPr defaultColWidth="9.00390625" defaultRowHeight="12.75"/>
  <cols>
    <col min="1" max="1" width="14.875" style="1" customWidth="1"/>
    <col min="2" max="2" width="11.875" style="1" customWidth="1"/>
    <col min="3" max="3" width="15.125" style="1" customWidth="1"/>
    <col min="4" max="4" width="10.75390625" style="1" customWidth="1"/>
    <col min="5" max="5" width="10.00390625" style="1" customWidth="1"/>
    <col min="6" max="7" width="15.625" style="1" customWidth="1"/>
    <col min="8" max="8" width="1.12109375" style="1" customWidth="1"/>
    <col min="9" max="9" width="0" style="1" hidden="1" customWidth="1"/>
    <col min="10" max="10" width="6.625" style="1" customWidth="1"/>
    <col min="11" max="11" width="6.25390625" style="142" customWidth="1"/>
    <col min="12" max="14" width="8.875" style="142" customWidth="1"/>
    <col min="15" max="16" width="8.875" style="1" customWidth="1"/>
    <col min="17" max="17" width="13.00390625" style="1" customWidth="1"/>
    <col min="18" max="18" width="10.25390625" style="1" customWidth="1"/>
    <col min="19" max="16384" width="8.875" style="1" customWidth="1"/>
  </cols>
  <sheetData>
    <row r="1" spans="1:10" ht="19.5" customHeight="1" thickBot="1">
      <c r="A1" s="22"/>
      <c r="B1" s="23"/>
      <c r="C1" s="23"/>
      <c r="D1" s="23"/>
      <c r="E1" s="23"/>
      <c r="F1" s="23"/>
      <c r="G1" s="23"/>
      <c r="H1" s="23"/>
      <c r="I1" s="24"/>
      <c r="J1" s="24"/>
    </row>
    <row r="2" spans="1:10" ht="15" customHeight="1">
      <c r="A2" s="83" t="s">
        <v>0</v>
      </c>
      <c r="B2" s="19"/>
      <c r="C2" s="19"/>
      <c r="D2" s="19"/>
      <c r="E2" s="19"/>
      <c r="F2" s="19"/>
      <c r="G2" s="19"/>
      <c r="H2" s="61"/>
      <c r="I2" s="71"/>
      <c r="J2" s="24"/>
    </row>
    <row r="3" spans="1:10" ht="10.5" customHeight="1">
      <c r="A3" s="84" t="s">
        <v>1</v>
      </c>
      <c r="B3" s="85"/>
      <c r="C3" s="86"/>
      <c r="D3" s="87"/>
      <c r="E3" s="88"/>
      <c r="F3" s="88"/>
      <c r="G3" s="20"/>
      <c r="H3" s="62"/>
      <c r="I3" s="71"/>
      <c r="J3" s="24"/>
    </row>
    <row r="4" spans="1:10" ht="10.5" customHeight="1">
      <c r="A4" s="89" t="s">
        <v>2</v>
      </c>
      <c r="B4" s="88"/>
      <c r="C4" s="86"/>
      <c r="D4" s="87"/>
      <c r="E4" s="88"/>
      <c r="F4" s="88"/>
      <c r="G4" s="20"/>
      <c r="H4" s="62"/>
      <c r="I4" s="71"/>
      <c r="J4" s="24"/>
    </row>
    <row r="5" spans="1:10" ht="14.25" customHeight="1">
      <c r="A5" s="194" t="s">
        <v>52</v>
      </c>
      <c r="B5" s="88"/>
      <c r="C5" s="90"/>
      <c r="D5" s="91"/>
      <c r="E5" s="90"/>
      <c r="F5" s="88"/>
      <c r="G5" s="21"/>
      <c r="H5" s="63"/>
      <c r="I5" s="71"/>
      <c r="J5" s="24"/>
    </row>
    <row r="6" spans="1:10" ht="12.75" customHeight="1">
      <c r="A6" s="92"/>
      <c r="B6" s="93"/>
      <c r="C6" s="90"/>
      <c r="D6" s="91"/>
      <c r="E6" s="90"/>
      <c r="F6" s="94" t="s">
        <v>3</v>
      </c>
      <c r="G6" s="138"/>
      <c r="H6" s="64"/>
      <c r="I6" s="71"/>
      <c r="J6" s="24"/>
    </row>
    <row r="7" spans="1:14" s="15" customFormat="1" ht="12.75" customHeight="1">
      <c r="A7" s="114" t="s">
        <v>4</v>
      </c>
      <c r="B7" s="109">
        <f>'Asphalt Adj'!B7</f>
        <v>0</v>
      </c>
      <c r="C7" s="116"/>
      <c r="D7" s="114" t="s">
        <v>51</v>
      </c>
      <c r="E7" s="110">
        <f>'Asphalt Adj'!E7</f>
        <v>0</v>
      </c>
      <c r="F7" s="139"/>
      <c r="G7" s="139"/>
      <c r="H7" s="64"/>
      <c r="I7" s="72"/>
      <c r="J7" s="78"/>
      <c r="K7" s="143"/>
      <c r="L7" s="143"/>
      <c r="M7" s="143"/>
      <c r="N7" s="143"/>
    </row>
    <row r="8" spans="1:14" s="15" customFormat="1" ht="12.75" customHeight="1">
      <c r="A8" s="114" t="s">
        <v>5</v>
      </c>
      <c r="B8" s="111">
        <f>'Asphalt Adj'!B8</f>
        <v>0</v>
      </c>
      <c r="C8" s="115"/>
      <c r="D8" s="114" t="s">
        <v>63</v>
      </c>
      <c r="E8" s="110">
        <f>'Asphalt Adj'!E8</f>
        <v>0</v>
      </c>
      <c r="F8" s="116"/>
      <c r="G8" s="116"/>
      <c r="H8" s="64"/>
      <c r="I8" s="72"/>
      <c r="J8" s="78"/>
      <c r="K8" s="143"/>
      <c r="L8" s="143"/>
      <c r="M8" t="s">
        <v>62</v>
      </c>
      <c r="N8" s="143"/>
    </row>
    <row r="9" spans="1:14" s="15" customFormat="1" ht="12.75" customHeight="1">
      <c r="A9"/>
      <c r="B9"/>
      <c r="C9" s="42"/>
      <c r="D9" s="42"/>
      <c r="E9" s="42"/>
      <c r="F9" s="42"/>
      <c r="G9" s="42"/>
      <c r="H9" s="64"/>
      <c r="I9" s="72"/>
      <c r="J9" s="78"/>
      <c r="K9" s="143"/>
      <c r="L9" s="143"/>
      <c r="M9" s="168">
        <v>4.348</v>
      </c>
      <c r="N9" s="143"/>
    </row>
    <row r="10" spans="1:14" s="15" customFormat="1" ht="12.75" customHeight="1">
      <c r="A10"/>
      <c r="B10"/>
      <c r="C10" s="41"/>
      <c r="D10" s="114" t="s">
        <v>64</v>
      </c>
      <c r="E10" s="193">
        <f>IF(B8=0,"",VLOOKUP(B8,[2]!kyasp,2))</f>
      </c>
      <c r="F10" s="41"/>
      <c r="G10" s="41"/>
      <c r="H10" s="64"/>
      <c r="I10" s="72"/>
      <c r="J10" s="79"/>
      <c r="K10" s="143"/>
      <c r="L10" s="143"/>
      <c r="M10" s="143"/>
      <c r="N10" s="143"/>
    </row>
    <row r="11" spans="1:14" s="15" customFormat="1" ht="12.75" customHeight="1">
      <c r="A11"/>
      <c r="B11"/>
      <c r="C11" s="17"/>
      <c r="D11" s="16" t="s">
        <v>60</v>
      </c>
      <c r="E11" s="188">
        <f>IF(E10="","",ROUND(E10/M9,2))</f>
      </c>
      <c r="G11" s="41"/>
      <c r="H11" s="64"/>
      <c r="I11" s="72"/>
      <c r="J11" s="79"/>
      <c r="K11" s="143"/>
      <c r="L11" s="143"/>
      <c r="M11" s="143"/>
      <c r="N11" s="143"/>
    </row>
    <row r="12" spans="1:14" s="2" customFormat="1" ht="45.75" customHeight="1">
      <c r="A12" s="135" t="s">
        <v>6</v>
      </c>
      <c r="B12" s="134"/>
      <c r="C12" s="134"/>
      <c r="D12" s="134"/>
      <c r="E12" s="134"/>
      <c r="F12" s="134"/>
      <c r="G12" s="134"/>
      <c r="H12" s="65"/>
      <c r="I12" s="73"/>
      <c r="J12" s="80"/>
      <c r="K12" s="144"/>
      <c r="L12" s="144"/>
      <c r="M12" s="144"/>
      <c r="N12" s="144"/>
    </row>
    <row r="13" spans="1:10" ht="15.75" customHeight="1">
      <c r="A13" s="119"/>
      <c r="B13" s="119"/>
      <c r="C13" s="119"/>
      <c r="D13" s="119"/>
      <c r="E13"/>
      <c r="F13" s="120" t="s">
        <v>7</v>
      </c>
      <c r="G13" s="120" t="s">
        <v>8</v>
      </c>
      <c r="H13" s="66"/>
      <c r="I13" s="71"/>
      <c r="J13" s="81"/>
    </row>
    <row r="14" spans="1:10" ht="15.75" customHeight="1">
      <c r="A14" s="127" t="s">
        <v>9</v>
      </c>
      <c r="B14" s="127" t="s">
        <v>10</v>
      </c>
      <c r="C14" s="128" t="s">
        <v>11</v>
      </c>
      <c r="D14" s="128"/>
      <c r="E14" s="131"/>
      <c r="F14" s="127" t="s">
        <v>12</v>
      </c>
      <c r="G14" s="127" t="s">
        <v>13</v>
      </c>
      <c r="H14" s="66"/>
      <c r="I14" s="74"/>
      <c r="J14" s="81"/>
    </row>
    <row r="15" spans="1:10" ht="15.75" customHeight="1">
      <c r="A15" s="120">
        <f>IF(B15&gt;0,1,"")</f>
      </c>
      <c r="B15" s="120">
        <f>'Asphalt Adj'!D9</f>
        <v>0</v>
      </c>
      <c r="C15" s="126">
        <f>'Asphalt Adj'!F9</f>
        <v>0</v>
      </c>
      <c r="D15" s="126"/>
      <c r="E15"/>
      <c r="F15" s="125">
        <f>'Asphalt Adj'!$C$48</f>
        <v>0</v>
      </c>
      <c r="G15" s="133">
        <f>IF(F15=0,"",'Asphalt Adj'!$G$48)</f>
      </c>
      <c r="H15" s="66"/>
      <c r="I15" s="75"/>
      <c r="J15" s="81"/>
    </row>
    <row r="16" spans="1:10" ht="15.75" customHeight="1">
      <c r="A16" s="120">
        <f>IF(B16&gt;0,2,"")</f>
      </c>
      <c r="B16" s="120">
        <f>'Asphalt Adj (2)'!D9</f>
        <v>0</v>
      </c>
      <c r="C16" s="126">
        <f>'Asphalt Adj (2)'!$F$9</f>
        <v>0</v>
      </c>
      <c r="D16" s="126"/>
      <c r="E16"/>
      <c r="F16" s="125">
        <f>'Asphalt Adj (2)'!$C$54</f>
        <v>0</v>
      </c>
      <c r="G16" s="133">
        <f>IF(F16=0,"",'Asphalt Adj (2)'!$G$54)</f>
      </c>
      <c r="H16" s="67"/>
      <c r="I16" s="71"/>
      <c r="J16" s="24"/>
    </row>
    <row r="17" spans="1:10" ht="15.75" customHeight="1">
      <c r="A17" s="120">
        <f>IF(B17&gt;0,3,"")</f>
      </c>
      <c r="B17" s="120">
        <f>'Asphalt Adj (3)'!D9</f>
        <v>0</v>
      </c>
      <c r="C17" s="126">
        <f>'Asphalt Adj (3)'!$F$9</f>
        <v>0</v>
      </c>
      <c r="D17" s="126"/>
      <c r="E17"/>
      <c r="F17" s="125">
        <f>'Asphalt Adj (3)'!$C$54</f>
        <v>0</v>
      </c>
      <c r="G17" s="133">
        <f>IF(F17=0,"",'Asphalt Adj (3)'!$G$54)</f>
      </c>
      <c r="H17" s="68"/>
      <c r="I17" s="76" t="e">
        <f>SUM(#REF!)</f>
        <v>#REF!</v>
      </c>
      <c r="J17" s="24"/>
    </row>
    <row r="18" spans="1:10" ht="15.75" customHeight="1">
      <c r="A18" s="120">
        <f>IF(B18&gt;0,4,"")</f>
      </c>
      <c r="B18" s="120">
        <f>'Asphalt Adj (4)'!D9</f>
        <v>0</v>
      </c>
      <c r="C18" s="126">
        <f>'Asphalt Adj (4)'!$F$9</f>
        <v>0</v>
      </c>
      <c r="D18" s="126"/>
      <c r="E18"/>
      <c r="F18" s="125">
        <f>'Asphalt Adj (4)'!$C$54</f>
        <v>0</v>
      </c>
      <c r="G18" s="133">
        <f>IF(F18=0,"",'Asphalt Adj (4)'!$G$54)</f>
      </c>
      <c r="H18" s="68"/>
      <c r="I18" s="76" t="e">
        <f>SUM(#REF!)</f>
        <v>#REF!</v>
      </c>
      <c r="J18" s="24"/>
    </row>
    <row r="19" spans="1:10" ht="15.75" customHeight="1">
      <c r="A19" s="120">
        <f>IF(B19&gt;0,5,"")</f>
      </c>
      <c r="B19" s="120">
        <f>'Asphalt Adj (5)'!D9</f>
        <v>0</v>
      </c>
      <c r="C19" s="126">
        <f>'Asphalt Adj (5)'!$F$9</f>
        <v>0</v>
      </c>
      <c r="D19" s="126"/>
      <c r="E19"/>
      <c r="F19" s="125">
        <f>'Asphalt Adj (5)'!$C$54</f>
        <v>0</v>
      </c>
      <c r="G19" s="133">
        <f>IF(F19=0,"",'Asphalt Adj (5)'!$G$54)</f>
      </c>
      <c r="H19" s="68"/>
      <c r="I19" s="76" t="e">
        <f>SUM(#REF!)</f>
        <v>#REF!</v>
      </c>
      <c r="J19" s="24"/>
    </row>
    <row r="20" spans="1:10" ht="15.75" customHeight="1">
      <c r="A20" s="120">
        <f>IF(B20&gt;0,6,"")</f>
      </c>
      <c r="B20" s="120">
        <f>'Asphalt Adj (6)'!D9</f>
        <v>0</v>
      </c>
      <c r="C20" s="126">
        <f>'Asphalt Adj (6)'!$F$9</f>
        <v>0</v>
      </c>
      <c r="D20" s="126"/>
      <c r="E20"/>
      <c r="F20" s="125">
        <f>'Asphalt Adj (6)'!$C$54</f>
        <v>0</v>
      </c>
      <c r="G20" s="133">
        <f>IF(F20=0,"",'Asphalt Adj (6)'!$G$54)</f>
      </c>
      <c r="H20" s="68"/>
      <c r="I20" s="76" t="e">
        <f>SUM(#REF!)</f>
        <v>#REF!</v>
      </c>
      <c r="J20" s="24"/>
    </row>
    <row r="21" spans="1:10" ht="15.75" customHeight="1">
      <c r="A21" s="120">
        <f>IF(B21&gt;0,7,"")</f>
      </c>
      <c r="B21" s="120">
        <f>'Asphalt Adj (7)'!D9</f>
        <v>0</v>
      </c>
      <c r="C21" s="126">
        <f>'Asphalt Adj (7)'!$F$9</f>
        <v>0</v>
      </c>
      <c r="D21" s="126"/>
      <c r="E21"/>
      <c r="F21" s="125">
        <f>'Asphalt Adj (7)'!$C$54</f>
        <v>0</v>
      </c>
      <c r="G21" s="133">
        <f>IF(F21=0,"",'Asphalt Adj (7)'!$G$54)</f>
      </c>
      <c r="H21" s="68"/>
      <c r="I21" s="76" t="e">
        <f>SUM(#REF!)</f>
        <v>#REF!</v>
      </c>
      <c r="J21" s="24"/>
    </row>
    <row r="22" spans="1:10" ht="15.75" customHeight="1">
      <c r="A22" s="120">
        <f>IF(B22&gt;0,8,"")</f>
      </c>
      <c r="B22" s="120">
        <f>'Asphalt Adj (8)'!D9</f>
        <v>0</v>
      </c>
      <c r="C22" s="126">
        <f>'Asphalt Adj (8)'!$F$9</f>
        <v>0</v>
      </c>
      <c r="D22" s="126"/>
      <c r="E22"/>
      <c r="F22" s="125">
        <f>'Asphalt Adj (8)'!$C$54</f>
        <v>0</v>
      </c>
      <c r="G22" s="133">
        <f>IF(F22=0,"",'Asphalt Adj (8)'!$G$54)</f>
      </c>
      <c r="H22" s="68"/>
      <c r="I22" s="76" t="e">
        <f>SUM(#REF!)</f>
        <v>#REF!</v>
      </c>
      <c r="J22" s="24"/>
    </row>
    <row r="23" spans="1:10" ht="15.75" customHeight="1">
      <c r="A23" s="120"/>
      <c r="B23" s="120"/>
      <c r="C23" s="126"/>
      <c r="D23" s="126"/>
      <c r="E23"/>
      <c r="F23" s="125"/>
      <c r="G23" s="124"/>
      <c r="H23" s="68"/>
      <c r="I23" s="76" t="e">
        <f>SUM(#REF!)</f>
        <v>#REF!</v>
      </c>
      <c r="J23" s="24"/>
    </row>
    <row r="24" spans="1:10" ht="15.75" customHeight="1">
      <c r="A24" s="127"/>
      <c r="B24" s="127"/>
      <c r="C24" s="128"/>
      <c r="D24" s="128"/>
      <c r="E24" s="131"/>
      <c r="F24" s="129"/>
      <c r="G24" s="130"/>
      <c r="H24" s="68"/>
      <c r="I24" s="76" t="e">
        <f>SUM(#REF!)</f>
        <v>#REF!</v>
      </c>
      <c r="J24" s="24"/>
    </row>
    <row r="25" spans="1:10" ht="15.75" customHeight="1">
      <c r="A25" s="120"/>
      <c r="B25" s="120"/>
      <c r="C25"/>
      <c r="D25" s="132" t="s">
        <v>14</v>
      </c>
      <c r="E25"/>
      <c r="F25" s="125">
        <f>SUM(F15:F23)</f>
        <v>0</v>
      </c>
      <c r="G25" s="136" t="str">
        <f>IF(SUM(G15:G22)=0,"NO ADJ",SUM(G15:G22))</f>
        <v>NO ADJ</v>
      </c>
      <c r="H25" s="68"/>
      <c r="I25" s="76" t="e">
        <f>SUM(#REF!)</f>
        <v>#REF!</v>
      </c>
      <c r="J25" s="24"/>
    </row>
    <row r="26" spans="1:10" ht="15.75" customHeight="1">
      <c r="A26" s="120"/>
      <c r="B26" s="120"/>
      <c r="C26" s="119"/>
      <c r="D26" s="119"/>
      <c r="E26" s="120"/>
      <c r="F26" s="123"/>
      <c r="G26" s="119"/>
      <c r="H26" s="68"/>
      <c r="I26" s="76">
        <f>SUM($G$26:G26)</f>
        <v>0</v>
      </c>
      <c r="J26" s="24"/>
    </row>
    <row r="27" spans="1:10" ht="15.75" customHeight="1">
      <c r="A27" s="120"/>
      <c r="B27" s="120"/>
      <c r="C27" s="119"/>
      <c r="D27" s="119"/>
      <c r="E27" s="120"/>
      <c r="F27" s="122"/>
      <c r="G27" s="119"/>
      <c r="H27" s="68"/>
      <c r="I27" s="76">
        <f>SUM($G$26:G27)</f>
        <v>0</v>
      </c>
      <c r="J27" s="24"/>
    </row>
    <row r="28" spans="1:10" ht="15.75" customHeight="1">
      <c r="A28" s="120"/>
      <c r="B28" s="120"/>
      <c r="C28" s="119"/>
      <c r="D28" s="119"/>
      <c r="E28" s="120"/>
      <c r="F28" s="121"/>
      <c r="G28" s="119"/>
      <c r="H28" s="68"/>
      <c r="I28" s="76">
        <f>SUM($G$26:G28)</f>
        <v>0</v>
      </c>
      <c r="J28" s="24"/>
    </row>
    <row r="29" spans="1:10" ht="15.75" customHeight="1">
      <c r="A29" s="120"/>
      <c r="B29" s="120"/>
      <c r="C29" s="119"/>
      <c r="D29" s="119"/>
      <c r="E29" s="120"/>
      <c r="F29" s="121"/>
      <c r="G29" s="119"/>
      <c r="H29" s="68"/>
      <c r="I29" s="76">
        <f>SUM($G$26:G29)</f>
        <v>0</v>
      </c>
      <c r="J29" s="24"/>
    </row>
    <row r="30" spans="1:10" ht="15.75" customHeight="1">
      <c r="A30" s="120"/>
      <c r="B30" s="120"/>
      <c r="C30" s="119"/>
      <c r="D30" s="119"/>
      <c r="E30" s="120"/>
      <c r="F30" s="121"/>
      <c r="G30" s="119"/>
      <c r="H30" s="68"/>
      <c r="I30" s="76">
        <f>SUM($G$26:G30)</f>
        <v>0</v>
      </c>
      <c r="J30" s="24"/>
    </row>
    <row r="31" spans="1:10" ht="15.75" customHeight="1">
      <c r="A31" s="120"/>
      <c r="B31" s="120"/>
      <c r="C31" s="119"/>
      <c r="D31" s="119"/>
      <c r="E31" s="120"/>
      <c r="F31" s="121"/>
      <c r="G31" s="119"/>
      <c r="H31" s="68"/>
      <c r="I31" s="76">
        <f>SUM($G$26:G31)</f>
        <v>0</v>
      </c>
      <c r="J31" s="24"/>
    </row>
    <row r="32" spans="1:10" ht="12.75" customHeight="1">
      <c r="A32" s="120"/>
      <c r="B32" s="120"/>
      <c r="C32" s="119"/>
      <c r="D32" s="119"/>
      <c r="E32" s="120"/>
      <c r="F32" s="121"/>
      <c r="G32" s="119"/>
      <c r="H32" s="68"/>
      <c r="I32" s="76">
        <f>SUM($G$26:G32)</f>
        <v>0</v>
      </c>
      <c r="J32" s="24"/>
    </row>
    <row r="33" spans="1:10" ht="12.75" customHeight="1">
      <c r="A33" s="120"/>
      <c r="B33" s="120"/>
      <c r="C33" s="119"/>
      <c r="D33" s="119"/>
      <c r="E33" s="120"/>
      <c r="F33" s="121"/>
      <c r="G33" s="119"/>
      <c r="H33" s="68"/>
      <c r="I33" s="76">
        <f>SUM($G$26:G33)</f>
        <v>0</v>
      </c>
      <c r="J33" s="24"/>
    </row>
    <row r="34" spans="1:10" ht="12.75" customHeight="1">
      <c r="A34" s="120"/>
      <c r="B34" s="119"/>
      <c r="C34" s="119"/>
      <c r="D34" s="119"/>
      <c r="E34" s="120"/>
      <c r="F34" s="121"/>
      <c r="G34" s="119"/>
      <c r="H34" s="68"/>
      <c r="I34" s="76">
        <f>SUM($G$26:G34)</f>
        <v>0</v>
      </c>
      <c r="J34" s="24"/>
    </row>
    <row r="35" spans="1:10" ht="12.75" customHeight="1">
      <c r="A35" s="120"/>
      <c r="B35" s="119"/>
      <c r="C35" s="119"/>
      <c r="D35" s="119"/>
      <c r="E35" s="119"/>
      <c r="F35" s="119"/>
      <c r="G35" s="119"/>
      <c r="H35" s="68"/>
      <c r="I35" s="76">
        <f>SUM($G$26:G35)</f>
        <v>0</v>
      </c>
      <c r="J35" s="24"/>
    </row>
    <row r="36" spans="1:10" ht="12.75" customHeight="1">
      <c r="A36" s="120"/>
      <c r="B36" s="119"/>
      <c r="C36" s="119"/>
      <c r="D36" s="119"/>
      <c r="E36" s="119"/>
      <c r="F36" s="119"/>
      <c r="G36" s="119"/>
      <c r="H36" s="68"/>
      <c r="I36" s="76">
        <f>SUM($G$26:G36)</f>
        <v>0</v>
      </c>
      <c r="J36" s="24"/>
    </row>
    <row r="37" spans="1:10" ht="12.75" customHeight="1">
      <c r="A37" s="120"/>
      <c r="B37" s="119"/>
      <c r="C37" s="119"/>
      <c r="D37" s="119"/>
      <c r="E37" s="119"/>
      <c r="F37" s="119"/>
      <c r="G37" s="119"/>
      <c r="H37" s="68"/>
      <c r="I37" s="76">
        <f>SUM($G$26:G37)</f>
        <v>0</v>
      </c>
      <c r="J37" s="24"/>
    </row>
    <row r="38" spans="1:10" ht="13.5" customHeight="1">
      <c r="A38" s="119"/>
      <c r="B38" s="119"/>
      <c r="C38" s="119"/>
      <c r="D38" s="119"/>
      <c r="E38" s="119"/>
      <c r="F38" s="119"/>
      <c r="G38" s="119"/>
      <c r="H38" s="68"/>
      <c r="I38" s="76">
        <f>SUM($G$26:G38)</f>
        <v>0</v>
      </c>
      <c r="J38" s="24"/>
    </row>
    <row r="39" spans="1:14" ht="12.75" customHeight="1">
      <c r="A39" s="119"/>
      <c r="B39" s="119"/>
      <c r="C39" s="119"/>
      <c r="D39" s="119"/>
      <c r="E39" s="119"/>
      <c r="F39" s="119"/>
      <c r="G39" s="119"/>
      <c r="H39" s="68"/>
      <c r="I39" s="76"/>
      <c r="J39" s="24"/>
      <c r="K39" s="145"/>
      <c r="L39" s="146"/>
      <c r="M39" s="146"/>
      <c r="N39" s="146"/>
    </row>
    <row r="40" spans="1:14" ht="12.75" customHeight="1">
      <c r="A40" s="119"/>
      <c r="B40" s="119"/>
      <c r="C40" s="119"/>
      <c r="D40" s="119"/>
      <c r="E40" s="119"/>
      <c r="F40" s="119"/>
      <c r="G40" s="119"/>
      <c r="H40" s="69"/>
      <c r="I40" s="77"/>
      <c r="J40" s="24"/>
      <c r="K40" s="145"/>
      <c r="L40" s="146"/>
      <c r="M40" s="146"/>
      <c r="N40" s="146"/>
    </row>
    <row r="41" spans="1:14" ht="12.75" customHeight="1">
      <c r="A41" s="119"/>
      <c r="B41" s="119"/>
      <c r="C41" s="119"/>
      <c r="D41" s="119"/>
      <c r="E41" s="119"/>
      <c r="F41" s="119"/>
      <c r="G41" s="119"/>
      <c r="H41" s="69"/>
      <c r="I41" s="77"/>
      <c r="J41" s="24"/>
      <c r="K41" s="145"/>
      <c r="L41" s="146"/>
      <c r="M41" s="146"/>
      <c r="N41" s="146"/>
    </row>
    <row r="42" spans="1:14" ht="12.75" customHeight="1">
      <c r="A42" s="119"/>
      <c r="B42" s="119"/>
      <c r="C42" s="119"/>
      <c r="D42" s="119"/>
      <c r="E42" s="119"/>
      <c r="F42" s="119"/>
      <c r="G42" s="119"/>
      <c r="H42" s="69"/>
      <c r="I42" s="77"/>
      <c r="J42" s="24"/>
      <c r="K42" s="145"/>
      <c r="L42" s="146"/>
      <c r="M42" s="146"/>
      <c r="N42" s="146"/>
    </row>
    <row r="43" spans="1:14" ht="12.75" customHeight="1">
      <c r="A43" s="119"/>
      <c r="B43" s="119"/>
      <c r="C43" s="119"/>
      <c r="D43" s="119"/>
      <c r="E43" s="119"/>
      <c r="F43" s="119"/>
      <c r="G43" s="119"/>
      <c r="H43" s="69"/>
      <c r="I43" s="77"/>
      <c r="J43" s="24"/>
      <c r="K43" s="145"/>
      <c r="L43" s="146"/>
      <c r="M43" s="146"/>
      <c r="N43" s="146"/>
    </row>
    <row r="44" spans="1:14" ht="12.75" customHeight="1">
      <c r="A44" s="119"/>
      <c r="B44" s="119"/>
      <c r="C44" s="119"/>
      <c r="D44" s="119"/>
      <c r="E44" s="119"/>
      <c r="F44" s="119"/>
      <c r="G44" s="119"/>
      <c r="H44" s="69"/>
      <c r="I44" s="77"/>
      <c r="J44" s="24"/>
      <c r="K44" s="145"/>
      <c r="L44" s="146"/>
      <c r="M44" s="146"/>
      <c r="N44" s="146"/>
    </row>
    <row r="45" spans="1:14" ht="12.75" customHeight="1">
      <c r="A45" s="119"/>
      <c r="B45" s="119"/>
      <c r="C45" s="119"/>
      <c r="D45" s="119"/>
      <c r="E45" s="119"/>
      <c r="F45" s="119"/>
      <c r="G45" s="119"/>
      <c r="H45" s="69"/>
      <c r="I45" s="77"/>
      <c r="J45" s="24"/>
      <c r="K45" s="145"/>
      <c r="L45" s="146"/>
      <c r="M45" s="146"/>
      <c r="N45" s="146"/>
    </row>
    <row r="46" spans="1:14" ht="12.75" customHeight="1">
      <c r="A46" s="119"/>
      <c r="B46" s="119"/>
      <c r="C46" s="119"/>
      <c r="D46" s="119"/>
      <c r="E46" s="119"/>
      <c r="F46" s="119"/>
      <c r="G46" s="119"/>
      <c r="H46" s="70"/>
      <c r="I46" s="77"/>
      <c r="J46" s="24"/>
      <c r="K46" s="145"/>
      <c r="L46" s="146"/>
      <c r="M46" s="146"/>
      <c r="N46" s="146"/>
    </row>
    <row r="47" spans="1:14" ht="12.75" customHeight="1">
      <c r="A47" s="119"/>
      <c r="B47" s="119"/>
      <c r="C47" s="119"/>
      <c r="D47" s="119"/>
      <c r="E47" s="119"/>
      <c r="F47" s="119"/>
      <c r="G47" s="119"/>
      <c r="H47" s="70"/>
      <c r="I47" s="71"/>
      <c r="J47" s="24"/>
      <c r="K47" s="145"/>
      <c r="L47" s="146"/>
      <c r="M47" s="146"/>
      <c r="N47" s="146"/>
    </row>
    <row r="48" spans="1:14" ht="5.25" customHeight="1" thickBot="1">
      <c r="A48"/>
      <c r="B48"/>
      <c r="C48"/>
      <c r="D48"/>
      <c r="E48"/>
      <c r="F48"/>
      <c r="G48"/>
      <c r="H48" s="70"/>
      <c r="I48" s="71"/>
      <c r="J48" s="24"/>
      <c r="K48" s="147"/>
      <c r="L48" s="146"/>
      <c r="M48" s="146"/>
      <c r="N48" s="146"/>
    </row>
    <row r="49" spans="1:14" s="2" customFormat="1" ht="11.25" customHeight="1">
      <c r="A49" s="26"/>
      <c r="B49" s="26"/>
      <c r="C49" s="26"/>
      <c r="D49" s="27"/>
      <c r="E49" s="28"/>
      <c r="F49" s="26"/>
      <c r="G49" s="29"/>
      <c r="H49" s="29"/>
      <c r="I49" s="73"/>
      <c r="J49" s="39"/>
      <c r="K49" s="147"/>
      <c r="L49" s="148"/>
      <c r="M49" s="148"/>
      <c r="N49" s="148"/>
    </row>
    <row r="50" spans="1:14" s="2" customFormat="1" ht="11.25" customHeight="1">
      <c r="A50" s="30"/>
      <c r="B50" s="30"/>
      <c r="C50" s="30"/>
      <c r="D50" s="31"/>
      <c r="E50" s="32"/>
      <c r="F50" s="30"/>
      <c r="G50" s="33"/>
      <c r="H50" s="33"/>
      <c r="I50" s="25"/>
      <c r="J50" s="25"/>
      <c r="K50" s="145"/>
      <c r="L50" s="148"/>
      <c r="M50" s="148"/>
      <c r="N50" s="148"/>
    </row>
    <row r="51" spans="1:14" s="2" customFormat="1" ht="17.25" customHeight="1">
      <c r="A51" s="149"/>
      <c r="B51" s="150"/>
      <c r="C51" s="151"/>
      <c r="D51" s="152"/>
      <c r="E51" s="152"/>
      <c r="F51" s="152"/>
      <c r="G51" s="152"/>
      <c r="H51" s="152"/>
      <c r="I51" s="153"/>
      <c r="J51" s="154"/>
      <c r="K51" s="144"/>
      <c r="L51" s="148"/>
      <c r="M51" s="148"/>
      <c r="N51" s="148"/>
    </row>
    <row r="52" spans="1:14" s="2" customFormat="1" ht="17.25" customHeight="1">
      <c r="A52" s="155"/>
      <c r="B52" s="156"/>
      <c r="C52" s="157"/>
      <c r="D52" s="158"/>
      <c r="E52" s="158"/>
      <c r="F52" s="158"/>
      <c r="G52" s="158"/>
      <c r="H52" s="158"/>
      <c r="I52" s="153"/>
      <c r="J52" s="154"/>
      <c r="K52" s="144"/>
      <c r="L52" s="144"/>
      <c r="M52" s="144"/>
      <c r="N52" s="144"/>
    </row>
    <row r="53" spans="1:14" s="2" customFormat="1" ht="17.25" customHeight="1">
      <c r="A53" s="155"/>
      <c r="B53" s="156"/>
      <c r="C53" s="157"/>
      <c r="D53" s="158"/>
      <c r="E53" s="158"/>
      <c r="F53" s="158"/>
      <c r="G53" s="158"/>
      <c r="H53" s="158"/>
      <c r="I53" s="153"/>
      <c r="J53" s="154"/>
      <c r="K53" s="144"/>
      <c r="L53" s="144"/>
      <c r="M53" s="144"/>
      <c r="N53" s="144"/>
    </row>
    <row r="54" spans="1:14" s="2" customFormat="1" ht="17.25" customHeight="1">
      <c r="A54" s="159"/>
      <c r="B54" s="160"/>
      <c r="C54" s="159"/>
      <c r="D54" s="158"/>
      <c r="E54" s="158"/>
      <c r="F54" s="158"/>
      <c r="G54" s="158"/>
      <c r="H54" s="158"/>
      <c r="I54" s="154"/>
      <c r="J54" s="154"/>
      <c r="K54" s="144"/>
      <c r="L54" s="144"/>
      <c r="M54" s="144"/>
      <c r="N54" s="144"/>
    </row>
    <row r="55" spans="1:14" s="2" customFormat="1" ht="17.25" customHeight="1">
      <c r="A55" s="161"/>
      <c r="B55" s="157"/>
      <c r="C55" s="157"/>
      <c r="D55" s="158"/>
      <c r="E55" s="158"/>
      <c r="F55" s="158"/>
      <c r="G55" s="158"/>
      <c r="H55" s="158"/>
      <c r="I55" s="162"/>
      <c r="J55" s="154"/>
      <c r="K55" s="144"/>
      <c r="L55" s="144"/>
      <c r="M55" s="144"/>
      <c r="N55" s="144"/>
    </row>
    <row r="56" spans="1:14" s="2" customFormat="1" ht="17.25" customHeight="1">
      <c r="A56" s="157"/>
      <c r="B56" s="157"/>
      <c r="C56" s="157"/>
      <c r="D56" s="158"/>
      <c r="E56" s="158"/>
      <c r="F56" s="158"/>
      <c r="G56" s="158"/>
      <c r="H56" s="158"/>
      <c r="I56" s="162"/>
      <c r="J56" s="154"/>
      <c r="K56" s="144"/>
      <c r="L56" s="144"/>
      <c r="M56" s="144"/>
      <c r="N56" s="144"/>
    </row>
    <row r="57" spans="1:14" s="2" customFormat="1" ht="17.25" customHeight="1">
      <c r="A57" s="163"/>
      <c r="B57" s="163"/>
      <c r="C57" s="164"/>
      <c r="D57" s="163"/>
      <c r="E57" s="163"/>
      <c r="F57" s="157"/>
      <c r="G57" s="157"/>
      <c r="H57" s="157"/>
      <c r="I57" s="154"/>
      <c r="J57" s="154"/>
      <c r="K57" s="144"/>
      <c r="L57" s="144"/>
      <c r="M57" s="144"/>
      <c r="N57" s="144"/>
    </row>
    <row r="58" spans="1:14" s="2" customFormat="1" ht="17.25" customHeight="1">
      <c r="A58" s="157"/>
      <c r="B58" s="157"/>
      <c r="C58" s="165"/>
      <c r="D58" s="165"/>
      <c r="E58" s="157"/>
      <c r="F58" s="157"/>
      <c r="G58" s="157"/>
      <c r="H58" s="157"/>
      <c r="I58" s="154"/>
      <c r="J58" s="154"/>
      <c r="K58" s="144"/>
      <c r="L58" s="144"/>
      <c r="M58" s="144"/>
      <c r="N58" s="144"/>
    </row>
    <row r="59" spans="1:14" s="2" customFormat="1" ht="17.25" customHeight="1">
      <c r="A59" s="8"/>
      <c r="B59" s="8"/>
      <c r="C59" s="11"/>
      <c r="D59" s="8"/>
      <c r="E59" s="5"/>
      <c r="F59" s="5"/>
      <c r="G59" s="5"/>
      <c r="H59" s="5"/>
      <c r="K59" s="144"/>
      <c r="L59" s="144"/>
      <c r="M59" s="144"/>
      <c r="N59" s="144"/>
    </row>
    <row r="60" spans="1:14" s="2" customFormat="1" ht="17.25" customHeight="1">
      <c r="A60" s="5"/>
      <c r="B60" s="5"/>
      <c r="C60" s="6"/>
      <c r="D60" s="6"/>
      <c r="E60" s="5"/>
      <c r="F60" s="5"/>
      <c r="G60" s="5"/>
      <c r="H60" s="5"/>
      <c r="K60" s="144"/>
      <c r="L60" s="144"/>
      <c r="M60" s="144"/>
      <c r="N60" s="144"/>
    </row>
    <row r="61" spans="1:14" s="2" customFormat="1" ht="17.25" customHeight="1">
      <c r="A61" s="8"/>
      <c r="B61" s="8"/>
      <c r="C61" s="11"/>
      <c r="D61" s="8"/>
      <c r="E61" s="5"/>
      <c r="F61" s="5"/>
      <c r="G61" s="5"/>
      <c r="H61" s="5"/>
      <c r="K61" s="144"/>
      <c r="L61" s="144"/>
      <c r="M61" s="144"/>
      <c r="N61" s="144"/>
    </row>
    <row r="62" spans="1:14" s="2" customFormat="1" ht="17.25" customHeight="1">
      <c r="A62" s="5"/>
      <c r="B62" s="5"/>
      <c r="C62" s="6"/>
      <c r="D62" s="6"/>
      <c r="E62" s="5"/>
      <c r="F62" s="5"/>
      <c r="G62" s="5"/>
      <c r="H62" s="5"/>
      <c r="K62" s="144"/>
      <c r="L62" s="144"/>
      <c r="M62" s="144"/>
      <c r="N62" s="144"/>
    </row>
    <row r="63" spans="1:14" s="2" customFormat="1" ht="17.25" customHeight="1">
      <c r="A63" s="8"/>
      <c r="B63" s="8"/>
      <c r="C63" s="11"/>
      <c r="D63" s="8"/>
      <c r="E63" s="5"/>
      <c r="F63" s="5"/>
      <c r="G63" s="5"/>
      <c r="H63" s="5"/>
      <c r="K63" s="144"/>
      <c r="L63" s="144"/>
      <c r="M63" s="144"/>
      <c r="N63" s="144"/>
    </row>
    <row r="64" spans="1:14" s="2" customFormat="1" ht="17.25" customHeight="1">
      <c r="A64" s="5"/>
      <c r="B64" s="5"/>
      <c r="C64" s="6"/>
      <c r="D64" s="6"/>
      <c r="E64" s="5"/>
      <c r="F64" s="5"/>
      <c r="G64" s="5"/>
      <c r="H64" s="5"/>
      <c r="K64" s="144"/>
      <c r="L64" s="144"/>
      <c r="M64" s="144"/>
      <c r="N64" s="144"/>
    </row>
    <row r="65" spans="1:14" s="2" customFormat="1" ht="17.25" customHeight="1">
      <c r="A65" s="8"/>
      <c r="B65" s="8"/>
      <c r="C65" s="11"/>
      <c r="D65" s="8"/>
      <c r="E65" s="5"/>
      <c r="F65" s="5"/>
      <c r="G65" s="5"/>
      <c r="H65" s="5"/>
      <c r="K65" s="144"/>
      <c r="L65" s="144"/>
      <c r="M65" s="144"/>
      <c r="N65" s="144"/>
    </row>
    <row r="66" spans="1:14" s="2" customFormat="1" ht="17.25" customHeight="1">
      <c r="A66" s="5"/>
      <c r="B66" s="12"/>
      <c r="C66" s="6"/>
      <c r="D66" s="12"/>
      <c r="E66" s="5"/>
      <c r="F66" s="5"/>
      <c r="G66" s="5"/>
      <c r="H66" s="5"/>
      <c r="K66" s="144"/>
      <c r="L66" s="144"/>
      <c r="M66" s="144"/>
      <c r="N66" s="144"/>
    </row>
    <row r="67" spans="1:14" s="2" customFormat="1" ht="17.25" customHeight="1">
      <c r="A67" s="8"/>
      <c r="B67" s="8"/>
      <c r="C67" s="8"/>
      <c r="D67" s="11"/>
      <c r="E67" s="5"/>
      <c r="F67" s="5"/>
      <c r="G67" s="5"/>
      <c r="H67" s="5"/>
      <c r="K67" s="144"/>
      <c r="L67" s="144"/>
      <c r="M67" s="144"/>
      <c r="N67" s="144"/>
    </row>
    <row r="68" spans="1:14" s="2" customFormat="1" ht="17.25" customHeight="1">
      <c r="A68" s="5"/>
      <c r="B68" s="5"/>
      <c r="C68" s="6"/>
      <c r="D68" s="6"/>
      <c r="E68" s="5"/>
      <c r="F68" s="5"/>
      <c r="G68" s="5"/>
      <c r="H68" s="5"/>
      <c r="K68" s="144"/>
      <c r="L68" s="144"/>
      <c r="M68" s="144"/>
      <c r="N68" s="144"/>
    </row>
    <row r="69" spans="1:14" s="2" customFormat="1" ht="17.25" customHeight="1">
      <c r="A69" s="13"/>
      <c r="B69" s="13"/>
      <c r="C69" s="13"/>
      <c r="D69" s="13"/>
      <c r="E69" s="5"/>
      <c r="F69" s="5"/>
      <c r="G69" s="5"/>
      <c r="H69" s="5"/>
      <c r="K69" s="144"/>
      <c r="L69" s="144"/>
      <c r="M69" s="144"/>
      <c r="N69" s="144"/>
    </row>
    <row r="70" spans="1:14" s="2" customFormat="1" ht="17.25" customHeight="1">
      <c r="A70" s="14"/>
      <c r="B70" s="12"/>
      <c r="C70" s="12"/>
      <c r="D70" s="12"/>
      <c r="E70" s="5"/>
      <c r="F70" s="5"/>
      <c r="G70" s="5"/>
      <c r="H70" s="5"/>
      <c r="K70" s="144"/>
      <c r="L70" s="144"/>
      <c r="M70" s="144"/>
      <c r="N70" s="144"/>
    </row>
    <row r="71" spans="1:14" s="2" customFormat="1" ht="17.25" customHeight="1">
      <c r="A71" s="13"/>
      <c r="B71" s="13"/>
      <c r="C71" s="13"/>
      <c r="D71" s="13"/>
      <c r="E71" s="5"/>
      <c r="F71" s="5"/>
      <c r="G71" s="5"/>
      <c r="H71" s="5"/>
      <c r="K71" s="144"/>
      <c r="L71" s="144"/>
      <c r="M71" s="144"/>
      <c r="N71" s="144"/>
    </row>
    <row r="72" spans="1:14" s="2" customFormat="1" ht="17.25" customHeight="1">
      <c r="A72" s="14"/>
      <c r="B72" s="12"/>
      <c r="C72" s="12"/>
      <c r="D72" s="12"/>
      <c r="E72" s="5"/>
      <c r="F72" s="5"/>
      <c r="G72" s="5"/>
      <c r="H72" s="5"/>
      <c r="K72" s="144"/>
      <c r="L72" s="144"/>
      <c r="M72" s="144"/>
      <c r="N72" s="144"/>
    </row>
    <row r="73" spans="1:14" s="2" customFormat="1" ht="17.25" customHeight="1">
      <c r="A73" s="13"/>
      <c r="B73" s="13"/>
      <c r="C73" s="13"/>
      <c r="D73" s="13"/>
      <c r="E73" s="5"/>
      <c r="F73" s="5"/>
      <c r="G73" s="5"/>
      <c r="H73" s="5"/>
      <c r="K73" s="144"/>
      <c r="L73" s="144"/>
      <c r="M73" s="144"/>
      <c r="N73" s="144"/>
    </row>
    <row r="74" spans="1:14" s="2" customFormat="1" ht="17.25" customHeight="1">
      <c r="A74" s="14"/>
      <c r="B74" s="12"/>
      <c r="C74" s="12"/>
      <c r="D74" s="12"/>
      <c r="E74" s="5"/>
      <c r="F74" s="5"/>
      <c r="G74" s="5"/>
      <c r="H74" s="5"/>
      <c r="K74" s="144"/>
      <c r="L74" s="144"/>
      <c r="M74" s="144"/>
      <c r="N74" s="144"/>
    </row>
    <row r="75" spans="1:14" s="2" customFormat="1" ht="17.25" customHeight="1">
      <c r="A75" s="5"/>
      <c r="B75" s="5"/>
      <c r="C75" s="5"/>
      <c r="D75" s="5"/>
      <c r="E75" s="5"/>
      <c r="F75" s="5"/>
      <c r="G75" s="5"/>
      <c r="H75" s="5"/>
      <c r="K75" s="144"/>
      <c r="L75" s="144"/>
      <c r="M75" s="144"/>
      <c r="N75" s="144"/>
    </row>
    <row r="76" spans="1:14" s="2" customFormat="1" ht="17.25" customHeight="1">
      <c r="A76" s="5"/>
      <c r="B76" s="5"/>
      <c r="C76" s="5"/>
      <c r="D76" s="5"/>
      <c r="E76" s="5"/>
      <c r="F76" s="5"/>
      <c r="G76" s="5"/>
      <c r="H76" s="5"/>
      <c r="K76" s="144"/>
      <c r="L76" s="144"/>
      <c r="M76" s="144"/>
      <c r="N76" s="144"/>
    </row>
    <row r="77" spans="1:14" s="2" customFormat="1" ht="17.25" customHeight="1">
      <c r="A77" s="5"/>
      <c r="B77" s="5"/>
      <c r="C77" s="5"/>
      <c r="D77" s="5"/>
      <c r="E77" s="5"/>
      <c r="F77" s="5"/>
      <c r="G77" s="5"/>
      <c r="H77" s="5"/>
      <c r="K77" s="144"/>
      <c r="L77" s="144"/>
      <c r="M77" s="144"/>
      <c r="N77" s="144"/>
    </row>
    <row r="78" spans="1:14" s="2" customFormat="1" ht="17.25" customHeight="1">
      <c r="A78" s="5"/>
      <c r="B78" s="5"/>
      <c r="C78" s="5"/>
      <c r="D78" s="5"/>
      <c r="E78" s="5"/>
      <c r="F78" s="5"/>
      <c r="G78" s="5"/>
      <c r="H78" s="5"/>
      <c r="K78" s="144"/>
      <c r="L78" s="144"/>
      <c r="M78" s="144"/>
      <c r="N78" s="144"/>
    </row>
    <row r="79" spans="1:14" s="2" customFormat="1" ht="17.25" customHeight="1">
      <c r="A79" s="5"/>
      <c r="B79" s="5"/>
      <c r="C79" s="5"/>
      <c r="D79" s="5"/>
      <c r="E79" s="5"/>
      <c r="F79" s="5"/>
      <c r="G79" s="5"/>
      <c r="H79" s="5"/>
      <c r="K79" s="144"/>
      <c r="L79" s="144"/>
      <c r="M79" s="144"/>
      <c r="N79" s="144"/>
    </row>
    <row r="80" spans="1:14" s="2" customFormat="1" ht="17.25" customHeight="1">
      <c r="A80" s="5"/>
      <c r="B80" s="5"/>
      <c r="C80" s="5"/>
      <c r="D80" s="5"/>
      <c r="E80" s="5"/>
      <c r="F80" s="5"/>
      <c r="G80" s="5"/>
      <c r="H80" s="5"/>
      <c r="K80" s="144"/>
      <c r="L80" s="144"/>
      <c r="M80" s="144"/>
      <c r="N80" s="144"/>
    </row>
    <row r="81" spans="1:14" s="2" customFormat="1" ht="17.25" customHeight="1">
      <c r="A81" s="5"/>
      <c r="B81" s="5"/>
      <c r="C81" s="5"/>
      <c r="D81" s="5"/>
      <c r="E81" s="5"/>
      <c r="F81" s="5"/>
      <c r="G81" s="5"/>
      <c r="H81" s="5"/>
      <c r="K81" s="144"/>
      <c r="L81" s="144"/>
      <c r="M81" s="144"/>
      <c r="N81" s="144"/>
    </row>
    <row r="82" spans="1:14" s="2" customFormat="1" ht="17.25" customHeight="1">
      <c r="A82" s="5"/>
      <c r="B82" s="5"/>
      <c r="C82" s="5"/>
      <c r="D82" s="5"/>
      <c r="E82" s="5"/>
      <c r="F82" s="5"/>
      <c r="G82" s="5"/>
      <c r="H82" s="5"/>
      <c r="K82" s="144"/>
      <c r="L82" s="144"/>
      <c r="M82" s="144"/>
      <c r="N82" s="144"/>
    </row>
    <row r="83" spans="1:14" s="2" customFormat="1" ht="17.25" customHeight="1">
      <c r="A83" s="5"/>
      <c r="B83" s="5"/>
      <c r="C83" s="5"/>
      <c r="D83" s="5"/>
      <c r="E83" s="5"/>
      <c r="F83" s="5"/>
      <c r="G83" s="5"/>
      <c r="H83" s="5"/>
      <c r="K83" s="144"/>
      <c r="L83" s="144"/>
      <c r="M83" s="144"/>
      <c r="N83" s="144"/>
    </row>
    <row r="84" spans="1:14" s="2" customFormat="1" ht="17.25" customHeight="1">
      <c r="A84" s="5"/>
      <c r="B84" s="5"/>
      <c r="C84" s="5"/>
      <c r="D84" s="5"/>
      <c r="E84" s="5"/>
      <c r="F84" s="5"/>
      <c r="G84" s="5"/>
      <c r="H84" s="5"/>
      <c r="K84" s="144"/>
      <c r="L84" s="144"/>
      <c r="M84" s="144"/>
      <c r="N84" s="144"/>
    </row>
    <row r="85" spans="1:14" s="2" customFormat="1" ht="17.25" customHeight="1">
      <c r="A85" s="5"/>
      <c r="B85" s="5"/>
      <c r="C85" s="5"/>
      <c r="D85" s="5"/>
      <c r="E85" s="5"/>
      <c r="F85" s="5"/>
      <c r="G85" s="5"/>
      <c r="H85" s="5"/>
      <c r="K85" s="144"/>
      <c r="L85" s="144"/>
      <c r="M85" s="144"/>
      <c r="N85" s="144"/>
    </row>
    <row r="86" spans="1:14" s="2" customFormat="1" ht="17.25" customHeight="1">
      <c r="A86" s="5"/>
      <c r="B86" s="5"/>
      <c r="C86" s="5"/>
      <c r="D86" s="5"/>
      <c r="E86" s="5"/>
      <c r="F86" s="5"/>
      <c r="G86" s="5"/>
      <c r="H86" s="5"/>
      <c r="K86" s="144"/>
      <c r="L86" s="144"/>
      <c r="M86" s="144"/>
      <c r="N86" s="144"/>
    </row>
    <row r="87" spans="1:14" s="2" customFormat="1" ht="17.25" customHeight="1">
      <c r="A87" s="5"/>
      <c r="B87" s="5"/>
      <c r="C87" s="5"/>
      <c r="D87" s="5"/>
      <c r="E87" s="5"/>
      <c r="F87" s="5"/>
      <c r="G87" s="5"/>
      <c r="H87" s="5"/>
      <c r="K87" s="144"/>
      <c r="L87" s="144"/>
      <c r="M87" s="144"/>
      <c r="N87" s="144"/>
    </row>
    <row r="88" spans="1:14" s="2" customFormat="1" ht="17.25" customHeight="1">
      <c r="A88" s="5"/>
      <c r="B88" s="5"/>
      <c r="C88" s="5"/>
      <c r="D88" s="5"/>
      <c r="E88" s="5"/>
      <c r="F88" s="5"/>
      <c r="G88" s="5"/>
      <c r="H88" s="5"/>
      <c r="K88" s="144"/>
      <c r="L88" s="144"/>
      <c r="M88" s="144"/>
      <c r="N88" s="144"/>
    </row>
    <row r="89" spans="1:14" s="2" customFormat="1" ht="17.25" customHeight="1">
      <c r="A89" s="5"/>
      <c r="B89" s="5"/>
      <c r="C89" s="5"/>
      <c r="D89" s="5"/>
      <c r="E89" s="5"/>
      <c r="F89" s="5"/>
      <c r="G89" s="5"/>
      <c r="H89" s="5"/>
      <c r="K89" s="144"/>
      <c r="L89" s="144"/>
      <c r="M89" s="144"/>
      <c r="N89" s="144"/>
    </row>
    <row r="90" spans="1:14" s="2" customFormat="1" ht="17.25" customHeight="1">
      <c r="A90" s="5"/>
      <c r="B90" s="5"/>
      <c r="C90" s="5"/>
      <c r="D90" s="5"/>
      <c r="E90" s="5"/>
      <c r="F90" s="5"/>
      <c r="G90" s="5"/>
      <c r="H90" s="5"/>
      <c r="K90" s="144"/>
      <c r="L90" s="144"/>
      <c r="M90" s="144"/>
      <c r="N90" s="144"/>
    </row>
    <row r="91" spans="11:14" s="2" customFormat="1" ht="17.25" customHeight="1">
      <c r="K91" s="144"/>
      <c r="L91" s="144"/>
      <c r="M91" s="144"/>
      <c r="N91" s="144"/>
    </row>
    <row r="92" spans="11:14" s="2" customFormat="1" ht="17.25" customHeight="1">
      <c r="K92" s="144"/>
      <c r="L92" s="144"/>
      <c r="M92" s="144"/>
      <c r="N92" s="144"/>
    </row>
    <row r="93" spans="11:14" s="2" customFormat="1" ht="17.25" customHeight="1">
      <c r="K93" s="144"/>
      <c r="L93" s="144"/>
      <c r="M93" s="144"/>
      <c r="N93" s="144"/>
    </row>
    <row r="94" spans="11:14" s="2" customFormat="1" ht="17.25" customHeight="1">
      <c r="K94" s="144"/>
      <c r="L94" s="144"/>
      <c r="M94" s="144"/>
      <c r="N94" s="144"/>
    </row>
    <row r="95" spans="11:14" s="2" customFormat="1" ht="17.25" customHeight="1">
      <c r="K95" s="144"/>
      <c r="L95" s="144"/>
      <c r="M95" s="144"/>
      <c r="N95" s="144"/>
    </row>
    <row r="96" spans="11:14" s="2" customFormat="1" ht="12">
      <c r="K96" s="144"/>
      <c r="L96" s="144"/>
      <c r="M96" s="144"/>
      <c r="N96" s="144"/>
    </row>
    <row r="97" spans="11:14" s="2" customFormat="1" ht="12">
      <c r="K97" s="144"/>
      <c r="L97" s="144"/>
      <c r="M97" s="144"/>
      <c r="N97" s="144"/>
    </row>
    <row r="98" spans="11:14" s="2" customFormat="1" ht="12">
      <c r="K98" s="144"/>
      <c r="L98" s="144"/>
      <c r="M98" s="144"/>
      <c r="N98" s="144"/>
    </row>
    <row r="99" spans="11:14" s="2" customFormat="1" ht="12">
      <c r="K99" s="144"/>
      <c r="L99" s="144"/>
      <c r="M99" s="144"/>
      <c r="N99" s="144"/>
    </row>
    <row r="100" spans="11:14" s="2" customFormat="1" ht="12">
      <c r="K100" s="144"/>
      <c r="L100" s="144"/>
      <c r="M100" s="144"/>
      <c r="N100" s="144"/>
    </row>
    <row r="101" spans="11:14" s="2" customFormat="1" ht="12">
      <c r="K101" s="144"/>
      <c r="L101" s="144"/>
      <c r="M101" s="144"/>
      <c r="N101" s="144"/>
    </row>
    <row r="102" spans="11:14" s="2" customFormat="1" ht="12">
      <c r="K102" s="144"/>
      <c r="L102" s="144"/>
      <c r="M102" s="144"/>
      <c r="N102" s="144"/>
    </row>
    <row r="103" spans="11:14" s="2" customFormat="1" ht="12">
      <c r="K103" s="144"/>
      <c r="L103" s="144"/>
      <c r="M103" s="144"/>
      <c r="N103" s="144"/>
    </row>
    <row r="104" spans="11:14" s="2" customFormat="1" ht="12">
      <c r="K104" s="144"/>
      <c r="L104" s="144"/>
      <c r="M104" s="144"/>
      <c r="N104" s="144"/>
    </row>
    <row r="105" spans="11:14" s="2" customFormat="1" ht="12">
      <c r="K105" s="144"/>
      <c r="L105" s="144"/>
      <c r="M105" s="144"/>
      <c r="N105" s="144"/>
    </row>
    <row r="106" spans="11:14" s="2" customFormat="1" ht="12">
      <c r="K106" s="144"/>
      <c r="L106" s="144"/>
      <c r="M106" s="144"/>
      <c r="N106" s="144"/>
    </row>
    <row r="107" spans="11:14" s="2" customFormat="1" ht="12">
      <c r="K107" s="144"/>
      <c r="L107" s="144"/>
      <c r="M107" s="144"/>
      <c r="N107" s="144"/>
    </row>
    <row r="108" spans="11:14" s="2" customFormat="1" ht="12">
      <c r="K108" s="144"/>
      <c r="L108" s="144"/>
      <c r="M108" s="144"/>
      <c r="N108" s="144"/>
    </row>
    <row r="109" spans="11:14" s="2" customFormat="1" ht="12">
      <c r="K109" s="144"/>
      <c r="L109" s="144"/>
      <c r="M109" s="144"/>
      <c r="N109" s="144"/>
    </row>
    <row r="110" spans="11:14" s="2" customFormat="1" ht="12">
      <c r="K110" s="144"/>
      <c r="L110" s="144"/>
      <c r="M110" s="144"/>
      <c r="N110" s="144"/>
    </row>
    <row r="111" spans="11:14" s="2" customFormat="1" ht="12">
      <c r="K111" s="144"/>
      <c r="L111" s="144"/>
      <c r="M111" s="144"/>
      <c r="N111" s="144"/>
    </row>
    <row r="112" spans="11:14" s="2" customFormat="1" ht="12">
      <c r="K112" s="144"/>
      <c r="L112" s="144"/>
      <c r="M112" s="144"/>
      <c r="N112" s="144"/>
    </row>
    <row r="113" spans="11:14" s="2" customFormat="1" ht="12">
      <c r="K113" s="144"/>
      <c r="L113" s="144"/>
      <c r="M113" s="144"/>
      <c r="N113" s="144"/>
    </row>
    <row r="114" spans="11:14" s="2" customFormat="1" ht="12">
      <c r="K114" s="144"/>
      <c r="L114" s="144"/>
      <c r="M114" s="144"/>
      <c r="N114" s="144"/>
    </row>
    <row r="115" spans="11:14" s="2" customFormat="1" ht="12">
      <c r="K115" s="144"/>
      <c r="L115" s="144"/>
      <c r="M115" s="144"/>
      <c r="N115" s="144"/>
    </row>
    <row r="116" spans="11:14" s="2" customFormat="1" ht="12">
      <c r="K116" s="144"/>
      <c r="L116" s="144"/>
      <c r="M116" s="144"/>
      <c r="N116" s="144"/>
    </row>
    <row r="117" spans="11:14" s="2" customFormat="1" ht="12">
      <c r="K117" s="144"/>
      <c r="L117" s="144"/>
      <c r="M117" s="144"/>
      <c r="N117" s="144"/>
    </row>
    <row r="118" spans="11:14" s="2" customFormat="1" ht="12">
      <c r="K118" s="144"/>
      <c r="L118" s="144"/>
      <c r="M118" s="144"/>
      <c r="N118" s="144"/>
    </row>
    <row r="119" spans="11:14" s="2" customFormat="1" ht="12">
      <c r="K119" s="144"/>
      <c r="L119" s="144"/>
      <c r="M119" s="144"/>
      <c r="N119" s="144"/>
    </row>
    <row r="120" spans="11:14" s="2" customFormat="1" ht="12">
      <c r="K120" s="144"/>
      <c r="L120" s="144"/>
      <c r="M120" s="144"/>
      <c r="N120" s="144"/>
    </row>
    <row r="121" spans="11:14" s="2" customFormat="1" ht="12">
      <c r="K121" s="144"/>
      <c r="L121" s="144"/>
      <c r="M121" s="144"/>
      <c r="N121" s="144"/>
    </row>
    <row r="122" spans="11:14" s="2" customFormat="1" ht="12">
      <c r="K122" s="144"/>
      <c r="L122" s="144"/>
      <c r="M122" s="144"/>
      <c r="N122" s="144"/>
    </row>
    <row r="123" spans="11:14" s="2" customFormat="1" ht="12">
      <c r="K123" s="144"/>
      <c r="L123" s="144"/>
      <c r="M123" s="144"/>
      <c r="N123" s="144"/>
    </row>
    <row r="124" spans="11:14" s="2" customFormat="1" ht="12">
      <c r="K124" s="144"/>
      <c r="L124" s="144"/>
      <c r="M124" s="144"/>
      <c r="N124" s="144"/>
    </row>
    <row r="125" spans="11:14" s="2" customFormat="1" ht="12">
      <c r="K125" s="144"/>
      <c r="L125" s="144"/>
      <c r="M125" s="144"/>
      <c r="N125" s="144"/>
    </row>
    <row r="126" spans="11:14" s="2" customFormat="1" ht="12">
      <c r="K126" s="144"/>
      <c r="L126" s="144"/>
      <c r="M126" s="144"/>
      <c r="N126" s="144"/>
    </row>
    <row r="127" spans="11:14" s="2" customFormat="1" ht="12">
      <c r="K127" s="144"/>
      <c r="L127" s="144"/>
      <c r="M127" s="144"/>
      <c r="N127" s="144"/>
    </row>
    <row r="128" spans="11:14" s="2" customFormat="1" ht="12">
      <c r="K128" s="144"/>
      <c r="L128" s="144"/>
      <c r="M128" s="144"/>
      <c r="N128" s="144"/>
    </row>
    <row r="129" spans="11:14" s="2" customFormat="1" ht="12">
      <c r="K129" s="144"/>
      <c r="L129" s="144"/>
      <c r="M129" s="144"/>
      <c r="N129" s="144"/>
    </row>
    <row r="130" spans="11:14" s="2" customFormat="1" ht="12">
      <c r="K130" s="144"/>
      <c r="L130" s="144"/>
      <c r="M130" s="144"/>
      <c r="N130" s="144"/>
    </row>
    <row r="131" spans="11:14" s="2" customFormat="1" ht="12">
      <c r="K131" s="144"/>
      <c r="L131" s="144"/>
      <c r="M131" s="144"/>
      <c r="N131" s="144"/>
    </row>
    <row r="132" spans="11:14" s="2" customFormat="1" ht="12">
      <c r="K132" s="144"/>
      <c r="L132" s="144"/>
      <c r="M132" s="144"/>
      <c r="N132" s="144"/>
    </row>
    <row r="133" spans="11:14" s="2" customFormat="1" ht="12">
      <c r="K133" s="144"/>
      <c r="L133" s="144"/>
      <c r="M133" s="144"/>
      <c r="N133" s="144"/>
    </row>
    <row r="134" spans="11:14" s="2" customFormat="1" ht="12">
      <c r="K134" s="144"/>
      <c r="L134" s="144"/>
      <c r="M134" s="144"/>
      <c r="N134" s="144"/>
    </row>
    <row r="135" spans="11:14" s="2" customFormat="1" ht="12">
      <c r="K135" s="144"/>
      <c r="L135" s="144"/>
      <c r="M135" s="144"/>
      <c r="N135" s="144"/>
    </row>
    <row r="136" spans="11:14" s="2" customFormat="1" ht="12">
      <c r="K136" s="144"/>
      <c r="L136" s="144"/>
      <c r="M136" s="144"/>
      <c r="N136" s="144"/>
    </row>
    <row r="137" spans="11:14" s="2" customFormat="1" ht="12">
      <c r="K137" s="144"/>
      <c r="L137" s="144"/>
      <c r="M137" s="144"/>
      <c r="N137" s="144"/>
    </row>
    <row r="138" spans="11:14" s="2" customFormat="1" ht="12">
      <c r="K138" s="144"/>
      <c r="L138" s="144"/>
      <c r="M138" s="144"/>
      <c r="N138" s="144"/>
    </row>
    <row r="139" spans="11:14" s="2" customFormat="1" ht="12">
      <c r="K139" s="144"/>
      <c r="L139" s="144"/>
      <c r="M139" s="144"/>
      <c r="N139" s="144"/>
    </row>
    <row r="140" spans="11:14" s="2" customFormat="1" ht="12">
      <c r="K140" s="144"/>
      <c r="L140" s="144"/>
      <c r="M140" s="144"/>
      <c r="N140" s="144"/>
    </row>
    <row r="141" spans="11:14" s="2" customFormat="1" ht="12">
      <c r="K141" s="144"/>
      <c r="L141" s="144"/>
      <c r="M141" s="144"/>
      <c r="N141" s="144"/>
    </row>
    <row r="142" spans="11:14" s="2" customFormat="1" ht="12">
      <c r="K142" s="144"/>
      <c r="L142" s="144"/>
      <c r="M142" s="144"/>
      <c r="N142" s="144"/>
    </row>
    <row r="143" spans="11:14" s="2" customFormat="1" ht="12">
      <c r="K143" s="144"/>
      <c r="L143" s="144"/>
      <c r="M143" s="144"/>
      <c r="N143" s="144"/>
    </row>
    <row r="144" spans="11:14" s="2" customFormat="1" ht="12">
      <c r="K144" s="144"/>
      <c r="L144" s="144"/>
      <c r="M144" s="144"/>
      <c r="N144" s="144"/>
    </row>
    <row r="145" spans="11:14" s="2" customFormat="1" ht="12">
      <c r="K145" s="144"/>
      <c r="L145" s="144"/>
      <c r="M145" s="144"/>
      <c r="N145" s="144"/>
    </row>
    <row r="146" spans="11:14" s="2" customFormat="1" ht="12">
      <c r="K146" s="144"/>
      <c r="L146" s="144"/>
      <c r="M146" s="144"/>
      <c r="N146" s="144"/>
    </row>
    <row r="147" spans="11:14" s="2" customFormat="1" ht="12">
      <c r="K147" s="144"/>
      <c r="L147" s="144"/>
      <c r="M147" s="144"/>
      <c r="N147" s="144"/>
    </row>
    <row r="148" spans="11:14" s="2" customFormat="1" ht="12">
      <c r="K148" s="144"/>
      <c r="L148" s="144"/>
      <c r="M148" s="144"/>
      <c r="N148" s="144"/>
    </row>
    <row r="149" spans="11:14" s="2" customFormat="1" ht="12">
      <c r="K149" s="144"/>
      <c r="L149" s="144"/>
      <c r="M149" s="144"/>
      <c r="N149" s="144"/>
    </row>
    <row r="150" spans="11:14" s="2" customFormat="1" ht="12">
      <c r="K150" s="144"/>
      <c r="L150" s="144"/>
      <c r="M150" s="144"/>
      <c r="N150" s="144"/>
    </row>
    <row r="151" spans="11:14" s="2" customFormat="1" ht="12">
      <c r="K151" s="144"/>
      <c r="L151" s="144"/>
      <c r="M151" s="144"/>
      <c r="N151" s="144"/>
    </row>
    <row r="152" spans="11:14" s="2" customFormat="1" ht="12">
      <c r="K152" s="144"/>
      <c r="L152" s="144"/>
      <c r="M152" s="144"/>
      <c r="N152" s="144"/>
    </row>
    <row r="153" spans="11:14" s="2" customFormat="1" ht="12">
      <c r="K153" s="144"/>
      <c r="L153" s="144"/>
      <c r="M153" s="144"/>
      <c r="N153" s="144"/>
    </row>
    <row r="154" spans="11:14" s="2" customFormat="1" ht="12">
      <c r="K154" s="144"/>
      <c r="L154" s="144"/>
      <c r="M154" s="144"/>
      <c r="N154" s="144"/>
    </row>
    <row r="155" spans="11:14" s="2" customFormat="1" ht="12">
      <c r="K155" s="144"/>
      <c r="L155" s="144"/>
      <c r="M155" s="144"/>
      <c r="N155" s="144"/>
    </row>
    <row r="156" spans="11:14" s="2" customFormat="1" ht="12">
      <c r="K156" s="144"/>
      <c r="L156" s="144"/>
      <c r="M156" s="144"/>
      <c r="N156" s="144"/>
    </row>
    <row r="157" spans="11:14" s="2" customFormat="1" ht="12">
      <c r="K157" s="144"/>
      <c r="L157" s="144"/>
      <c r="M157" s="144"/>
      <c r="N157" s="144"/>
    </row>
    <row r="158" spans="11:14" s="2" customFormat="1" ht="12">
      <c r="K158" s="144"/>
      <c r="L158" s="144"/>
      <c r="M158" s="144"/>
      <c r="N158" s="144"/>
    </row>
    <row r="159" spans="11:14" s="2" customFormat="1" ht="12">
      <c r="K159" s="144"/>
      <c r="L159" s="144"/>
      <c r="M159" s="144"/>
      <c r="N159" s="144"/>
    </row>
    <row r="160" spans="11:14" s="2" customFormat="1" ht="12">
      <c r="K160" s="144"/>
      <c r="L160" s="144"/>
      <c r="M160" s="144"/>
      <c r="N160" s="144"/>
    </row>
    <row r="161" spans="11:14" s="2" customFormat="1" ht="12">
      <c r="K161" s="144"/>
      <c r="L161" s="144"/>
      <c r="M161" s="144"/>
      <c r="N161" s="144"/>
    </row>
    <row r="162" spans="11:14" s="2" customFormat="1" ht="12">
      <c r="K162" s="144"/>
      <c r="L162" s="144"/>
      <c r="M162" s="144"/>
      <c r="N162" s="144"/>
    </row>
    <row r="163" spans="11:14" s="2" customFormat="1" ht="12">
      <c r="K163" s="144"/>
      <c r="L163" s="144"/>
      <c r="M163" s="144"/>
      <c r="N163" s="144"/>
    </row>
    <row r="164" spans="11:14" s="2" customFormat="1" ht="12">
      <c r="K164" s="144"/>
      <c r="L164" s="144"/>
      <c r="M164" s="144"/>
      <c r="N164" s="144"/>
    </row>
    <row r="165" spans="11:14" s="2" customFormat="1" ht="12">
      <c r="K165" s="144"/>
      <c r="L165" s="144"/>
      <c r="M165" s="144"/>
      <c r="N165" s="144"/>
    </row>
    <row r="166" spans="11:14" s="2" customFormat="1" ht="12">
      <c r="K166" s="144"/>
      <c r="L166" s="144"/>
      <c r="M166" s="144"/>
      <c r="N166" s="144"/>
    </row>
    <row r="167" spans="11:14" s="2" customFormat="1" ht="12">
      <c r="K167" s="144"/>
      <c r="L167" s="144"/>
      <c r="M167" s="144"/>
      <c r="N167" s="144"/>
    </row>
    <row r="168" spans="11:14" s="2" customFormat="1" ht="12">
      <c r="K168" s="144"/>
      <c r="L168" s="144"/>
      <c r="M168" s="144"/>
      <c r="N168" s="144"/>
    </row>
    <row r="169" spans="11:14" s="2" customFormat="1" ht="12">
      <c r="K169" s="144"/>
      <c r="L169" s="144"/>
      <c r="M169" s="144"/>
      <c r="N169" s="144"/>
    </row>
    <row r="170" spans="11:14" s="2" customFormat="1" ht="12">
      <c r="K170" s="144"/>
      <c r="L170" s="144"/>
      <c r="M170" s="144"/>
      <c r="N170" s="144"/>
    </row>
    <row r="171" spans="11:14" s="2" customFormat="1" ht="12">
      <c r="K171" s="144"/>
      <c r="L171" s="144"/>
      <c r="M171" s="144"/>
      <c r="N171" s="144"/>
    </row>
    <row r="172" spans="11:14" s="2" customFormat="1" ht="12">
      <c r="K172" s="144"/>
      <c r="L172" s="144"/>
      <c r="M172" s="144"/>
      <c r="N172" s="144"/>
    </row>
    <row r="173" spans="11:14" s="2" customFormat="1" ht="12">
      <c r="K173" s="144"/>
      <c r="L173" s="144"/>
      <c r="M173" s="144"/>
      <c r="N173" s="144"/>
    </row>
    <row r="174" spans="11:14" s="2" customFormat="1" ht="12">
      <c r="K174" s="144"/>
      <c r="L174" s="144"/>
      <c r="M174" s="144"/>
      <c r="N174" s="144"/>
    </row>
    <row r="175" spans="11:14" s="2" customFormat="1" ht="12">
      <c r="K175" s="144"/>
      <c r="L175" s="144"/>
      <c r="M175" s="144"/>
      <c r="N175" s="144"/>
    </row>
    <row r="176" spans="11:14" s="2" customFormat="1" ht="12">
      <c r="K176" s="144"/>
      <c r="L176" s="144"/>
      <c r="M176" s="144"/>
      <c r="N176" s="144"/>
    </row>
    <row r="177" spans="11:14" s="2" customFormat="1" ht="12">
      <c r="K177" s="144"/>
      <c r="L177" s="144"/>
      <c r="M177" s="144"/>
      <c r="N177" s="144"/>
    </row>
    <row r="178" spans="11:14" s="2" customFormat="1" ht="12">
      <c r="K178" s="144"/>
      <c r="L178" s="144"/>
      <c r="M178" s="144"/>
      <c r="N178" s="144"/>
    </row>
    <row r="179" spans="11:14" s="2" customFormat="1" ht="12">
      <c r="K179" s="144"/>
      <c r="L179" s="144"/>
      <c r="M179" s="144"/>
      <c r="N179" s="144"/>
    </row>
    <row r="180" spans="11:14" s="2" customFormat="1" ht="12">
      <c r="K180" s="144"/>
      <c r="L180" s="144"/>
      <c r="M180" s="144"/>
      <c r="N180" s="144"/>
    </row>
    <row r="181" spans="11:14" s="2" customFormat="1" ht="12">
      <c r="K181" s="144"/>
      <c r="L181" s="144"/>
      <c r="M181" s="144"/>
      <c r="N181" s="144"/>
    </row>
    <row r="182" spans="11:14" s="2" customFormat="1" ht="12">
      <c r="K182" s="144"/>
      <c r="L182" s="144"/>
      <c r="M182" s="144"/>
      <c r="N182" s="144"/>
    </row>
    <row r="183" spans="11:14" s="2" customFormat="1" ht="12">
      <c r="K183" s="144"/>
      <c r="L183" s="144"/>
      <c r="M183" s="144"/>
      <c r="N183" s="144"/>
    </row>
    <row r="184" spans="11:14" s="2" customFormat="1" ht="12">
      <c r="K184" s="144"/>
      <c r="L184" s="144"/>
      <c r="M184" s="144"/>
      <c r="N184" s="144"/>
    </row>
    <row r="185" spans="11:14" s="2" customFormat="1" ht="12">
      <c r="K185" s="144"/>
      <c r="L185" s="144"/>
      <c r="M185" s="144"/>
      <c r="N185" s="144"/>
    </row>
    <row r="186" spans="11:14" s="2" customFormat="1" ht="12">
      <c r="K186" s="144"/>
      <c r="L186" s="144"/>
      <c r="M186" s="144"/>
      <c r="N186" s="144"/>
    </row>
    <row r="187" spans="11:14" s="2" customFormat="1" ht="12">
      <c r="K187" s="144"/>
      <c r="L187" s="144"/>
      <c r="M187" s="144"/>
      <c r="N187" s="144"/>
    </row>
    <row r="188" spans="11:14" s="2" customFormat="1" ht="12">
      <c r="K188" s="144"/>
      <c r="L188" s="144"/>
      <c r="M188" s="144"/>
      <c r="N188" s="144"/>
    </row>
    <row r="189" spans="11:14" s="2" customFormat="1" ht="12">
      <c r="K189" s="144"/>
      <c r="L189" s="144"/>
      <c r="M189" s="144"/>
      <c r="N189" s="144"/>
    </row>
    <row r="190" spans="11:14" s="2" customFormat="1" ht="12">
      <c r="K190" s="144"/>
      <c r="L190" s="144"/>
      <c r="M190" s="144"/>
      <c r="N190" s="144"/>
    </row>
    <row r="191" spans="11:14" s="2" customFormat="1" ht="12">
      <c r="K191" s="144"/>
      <c r="L191" s="144"/>
      <c r="M191" s="144"/>
      <c r="N191" s="144"/>
    </row>
    <row r="192" spans="11:14" s="2" customFormat="1" ht="12">
      <c r="K192" s="144"/>
      <c r="L192" s="144"/>
      <c r="M192" s="144"/>
      <c r="N192" s="144"/>
    </row>
    <row r="193" spans="11:14" s="2" customFormat="1" ht="12">
      <c r="K193" s="144"/>
      <c r="L193" s="144"/>
      <c r="M193" s="144"/>
      <c r="N193" s="144"/>
    </row>
    <row r="194" spans="11:14" s="2" customFormat="1" ht="12">
      <c r="K194" s="144"/>
      <c r="L194" s="144"/>
      <c r="M194" s="144"/>
      <c r="N194" s="144"/>
    </row>
    <row r="195" spans="11:14" s="2" customFormat="1" ht="12">
      <c r="K195" s="144"/>
      <c r="L195" s="144"/>
      <c r="M195" s="144"/>
      <c r="N195" s="144"/>
    </row>
    <row r="196" spans="11:14" s="2" customFormat="1" ht="12">
      <c r="K196" s="144"/>
      <c r="L196" s="144"/>
      <c r="M196" s="144"/>
      <c r="N196" s="144"/>
    </row>
    <row r="197" spans="11:14" s="2" customFormat="1" ht="12">
      <c r="K197" s="144"/>
      <c r="L197" s="144"/>
      <c r="M197" s="144"/>
      <c r="N197" s="144"/>
    </row>
    <row r="198" spans="11:14" s="2" customFormat="1" ht="12">
      <c r="K198" s="144"/>
      <c r="L198" s="144"/>
      <c r="M198" s="144"/>
      <c r="N198" s="144"/>
    </row>
    <row r="199" spans="11:14" s="2" customFormat="1" ht="12">
      <c r="K199" s="144"/>
      <c r="L199" s="144"/>
      <c r="M199" s="144"/>
      <c r="N199" s="144"/>
    </row>
    <row r="200" spans="11:14" s="2" customFormat="1" ht="12">
      <c r="K200" s="144"/>
      <c r="L200" s="144"/>
      <c r="M200" s="144"/>
      <c r="N200" s="144"/>
    </row>
    <row r="201" spans="11:14" s="2" customFormat="1" ht="12">
      <c r="K201" s="144"/>
      <c r="L201" s="144"/>
      <c r="M201" s="144"/>
      <c r="N201" s="144"/>
    </row>
    <row r="202" spans="11:14" s="2" customFormat="1" ht="12">
      <c r="K202" s="144"/>
      <c r="L202" s="144"/>
      <c r="M202" s="144"/>
      <c r="N202" s="144"/>
    </row>
    <row r="203" spans="11:14" s="2" customFormat="1" ht="12">
      <c r="K203" s="144"/>
      <c r="L203" s="144"/>
      <c r="M203" s="144"/>
      <c r="N203" s="144"/>
    </row>
    <row r="204" spans="11:14" s="2" customFormat="1" ht="12">
      <c r="K204" s="144"/>
      <c r="L204" s="144"/>
      <c r="M204" s="144"/>
      <c r="N204" s="144"/>
    </row>
    <row r="205" spans="11:14" s="2" customFormat="1" ht="12">
      <c r="K205" s="144"/>
      <c r="L205" s="144"/>
      <c r="M205" s="144"/>
      <c r="N205" s="144"/>
    </row>
    <row r="206" spans="11:14" s="2" customFormat="1" ht="12">
      <c r="K206" s="144"/>
      <c r="L206" s="144"/>
      <c r="M206" s="144"/>
      <c r="N206" s="144"/>
    </row>
    <row r="207" spans="11:14" s="2" customFormat="1" ht="12">
      <c r="K207" s="144"/>
      <c r="L207" s="144"/>
      <c r="M207" s="144"/>
      <c r="N207" s="144"/>
    </row>
    <row r="208" spans="11:14" s="2" customFormat="1" ht="12">
      <c r="K208" s="144"/>
      <c r="L208" s="144"/>
      <c r="M208" s="144"/>
      <c r="N208" s="144"/>
    </row>
    <row r="209" spans="11:14" s="2" customFormat="1" ht="12">
      <c r="K209" s="144"/>
      <c r="L209" s="144"/>
      <c r="M209" s="144"/>
      <c r="N209" s="144"/>
    </row>
    <row r="210" spans="11:14" s="2" customFormat="1" ht="12">
      <c r="K210" s="144"/>
      <c r="L210" s="144"/>
      <c r="M210" s="144"/>
      <c r="N210" s="144"/>
    </row>
    <row r="211" spans="11:14" s="2" customFormat="1" ht="12">
      <c r="K211" s="144"/>
      <c r="L211" s="144"/>
      <c r="M211" s="144"/>
      <c r="N211" s="144"/>
    </row>
    <row r="212" spans="11:14" s="2" customFormat="1" ht="12">
      <c r="K212" s="144"/>
      <c r="L212" s="144"/>
      <c r="M212" s="144"/>
      <c r="N212" s="144"/>
    </row>
    <row r="213" spans="11:14" s="2" customFormat="1" ht="12">
      <c r="K213" s="144"/>
      <c r="L213" s="144"/>
      <c r="M213" s="144"/>
      <c r="N213" s="144"/>
    </row>
    <row r="214" spans="11:14" s="2" customFormat="1" ht="12">
      <c r="K214" s="144"/>
      <c r="L214" s="144"/>
      <c r="M214" s="144"/>
      <c r="N214" s="144"/>
    </row>
    <row r="215" spans="11:14" s="2" customFormat="1" ht="12">
      <c r="K215" s="144"/>
      <c r="L215" s="144"/>
      <c r="M215" s="144"/>
      <c r="N215" s="144"/>
    </row>
    <row r="216" spans="11:14" s="2" customFormat="1" ht="12">
      <c r="K216" s="144"/>
      <c r="L216" s="144"/>
      <c r="M216" s="144"/>
      <c r="N216" s="144"/>
    </row>
    <row r="217" spans="11:14" s="2" customFormat="1" ht="12">
      <c r="K217" s="144"/>
      <c r="L217" s="144"/>
      <c r="M217" s="144"/>
      <c r="N217" s="144"/>
    </row>
    <row r="218" spans="11:14" s="2" customFormat="1" ht="12">
      <c r="K218" s="144"/>
      <c r="L218" s="144"/>
      <c r="M218" s="144"/>
      <c r="N218" s="144"/>
    </row>
    <row r="219" spans="11:14" s="2" customFormat="1" ht="12">
      <c r="K219" s="144"/>
      <c r="L219" s="144"/>
      <c r="M219" s="144"/>
      <c r="N219" s="144"/>
    </row>
    <row r="220" spans="11:14" s="2" customFormat="1" ht="12">
      <c r="K220" s="144"/>
      <c r="L220" s="144"/>
      <c r="M220" s="144"/>
      <c r="N220" s="144"/>
    </row>
    <row r="221" spans="11:14" s="2" customFormat="1" ht="12">
      <c r="K221" s="144"/>
      <c r="L221" s="144"/>
      <c r="M221" s="144"/>
      <c r="N221" s="144"/>
    </row>
    <row r="222" spans="11:14" s="2" customFormat="1" ht="12">
      <c r="K222" s="144"/>
      <c r="L222" s="144"/>
      <c r="M222" s="144"/>
      <c r="N222" s="144"/>
    </row>
    <row r="223" spans="11:14" s="2" customFormat="1" ht="12">
      <c r="K223" s="144"/>
      <c r="L223" s="144"/>
      <c r="M223" s="144"/>
      <c r="N223" s="144"/>
    </row>
    <row r="224" spans="11:14" s="2" customFormat="1" ht="12">
      <c r="K224" s="144"/>
      <c r="L224" s="144"/>
      <c r="M224" s="144"/>
      <c r="N224" s="144"/>
    </row>
    <row r="225" spans="11:14" s="2" customFormat="1" ht="12">
      <c r="K225" s="144"/>
      <c r="L225" s="144"/>
      <c r="M225" s="144"/>
      <c r="N225" s="144"/>
    </row>
    <row r="226" spans="11:14" s="2" customFormat="1" ht="12">
      <c r="K226" s="144"/>
      <c r="L226" s="144"/>
      <c r="M226" s="144"/>
      <c r="N226" s="144"/>
    </row>
    <row r="227" spans="11:14" s="2" customFormat="1" ht="12">
      <c r="K227" s="144"/>
      <c r="L227" s="144"/>
      <c r="M227" s="144"/>
      <c r="N227" s="144"/>
    </row>
    <row r="228" spans="11:14" s="2" customFormat="1" ht="12">
      <c r="K228" s="144"/>
      <c r="L228" s="144"/>
      <c r="M228" s="144"/>
      <c r="N228" s="144"/>
    </row>
    <row r="229" spans="11:14" s="2" customFormat="1" ht="12">
      <c r="K229" s="144"/>
      <c r="L229" s="144"/>
      <c r="M229" s="144"/>
      <c r="N229" s="144"/>
    </row>
    <row r="230" spans="11:14" s="2" customFormat="1" ht="12">
      <c r="K230" s="144"/>
      <c r="L230" s="144"/>
      <c r="M230" s="144"/>
      <c r="N230" s="144"/>
    </row>
    <row r="231" spans="11:14" s="2" customFormat="1" ht="12">
      <c r="K231" s="144"/>
      <c r="L231" s="144"/>
      <c r="M231" s="144"/>
      <c r="N231" s="144"/>
    </row>
    <row r="232" spans="11:14" s="2" customFormat="1" ht="12">
      <c r="K232" s="144"/>
      <c r="L232" s="144"/>
      <c r="M232" s="144"/>
      <c r="N232" s="144"/>
    </row>
    <row r="233" spans="11:14" s="2" customFormat="1" ht="12">
      <c r="K233" s="144"/>
      <c r="L233" s="144"/>
      <c r="M233" s="144"/>
      <c r="N233" s="144"/>
    </row>
    <row r="234" spans="11:14" s="2" customFormat="1" ht="12">
      <c r="K234" s="144"/>
      <c r="L234" s="144"/>
      <c r="M234" s="144"/>
      <c r="N234" s="144"/>
    </row>
    <row r="235" spans="11:14" s="2" customFormat="1" ht="12">
      <c r="K235" s="144"/>
      <c r="L235" s="144"/>
      <c r="M235" s="144"/>
      <c r="N235" s="144"/>
    </row>
    <row r="236" spans="11:14" s="2" customFormat="1" ht="12">
      <c r="K236" s="144"/>
      <c r="L236" s="144"/>
      <c r="M236" s="144"/>
      <c r="N236" s="144"/>
    </row>
    <row r="237" spans="11:14" s="2" customFormat="1" ht="12">
      <c r="K237" s="144"/>
      <c r="L237" s="144"/>
      <c r="M237" s="144"/>
      <c r="N237" s="144"/>
    </row>
    <row r="238" spans="11:14" s="2" customFormat="1" ht="12">
      <c r="K238" s="144"/>
      <c r="L238" s="144"/>
      <c r="M238" s="144"/>
      <c r="N238" s="144"/>
    </row>
    <row r="239" spans="11:14" s="2" customFormat="1" ht="12">
      <c r="K239" s="144"/>
      <c r="L239" s="144"/>
      <c r="M239" s="144"/>
      <c r="N239" s="144"/>
    </row>
    <row r="240" spans="11:14" s="2" customFormat="1" ht="12">
      <c r="K240" s="144"/>
      <c r="L240" s="144"/>
      <c r="M240" s="144"/>
      <c r="N240" s="144"/>
    </row>
    <row r="241" spans="11:14" s="2" customFormat="1" ht="12">
      <c r="K241" s="144"/>
      <c r="L241" s="144"/>
      <c r="M241" s="144"/>
      <c r="N241" s="144"/>
    </row>
  </sheetData>
  <sheetProtection password="CC24" sheet="1" objects="1" scenarios="1"/>
  <printOptions horizontalCentered="1"/>
  <pageMargins left="0" right="0" top="0.25" bottom="0.25" header="0.25" footer="0.25"/>
  <pageSetup blackAndWhite="1" orientation="portrait" r:id="rId4"/>
  <headerFooter alignWithMargins="0">
    <oddHeader xml:space="preserve">&amp;R   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246"/>
  <sheetViews>
    <sheetView showGridLines="0" showRowColHeaders="0" showZeros="0" tabSelected="1" workbookViewId="0" topLeftCell="A1">
      <selection activeCell="P41" sqref="P41"/>
    </sheetView>
  </sheetViews>
  <sheetFormatPr defaultColWidth="9.00390625" defaultRowHeight="12.75"/>
  <cols>
    <col min="1" max="1" width="14.875" style="1" customWidth="1"/>
    <col min="2" max="2" width="11.875" style="1" customWidth="1"/>
    <col min="3" max="3" width="15.125" style="1" customWidth="1"/>
    <col min="4" max="4" width="10.75390625" style="1" customWidth="1"/>
    <col min="5" max="5" width="10.00390625" style="1" customWidth="1"/>
    <col min="6" max="7" width="15.625" style="1" customWidth="1"/>
    <col min="8" max="8" width="1.12109375" style="1" customWidth="1"/>
    <col min="9" max="9" width="0" style="1" hidden="1" customWidth="1"/>
    <col min="10" max="10" width="6.625" style="1" customWidth="1"/>
    <col min="11" max="11" width="6.25390625" style="166" customWidth="1"/>
    <col min="12" max="12" width="6.875" style="166" bestFit="1" customWidth="1"/>
    <col min="13" max="13" width="15.75390625" style="166" customWidth="1"/>
    <col min="14" max="14" width="8.875" style="166" customWidth="1"/>
    <col min="15" max="16" width="8.875" style="1" customWidth="1"/>
    <col min="17" max="17" width="13.00390625" style="1" customWidth="1"/>
    <col min="18" max="18" width="10.25390625" style="1" customWidth="1"/>
    <col min="19" max="16384" width="8.875" style="1" customWidth="1"/>
  </cols>
  <sheetData>
    <row r="1" spans="1:10" ht="21" customHeight="1" thickBot="1">
      <c r="A1" s="22"/>
      <c r="B1" s="23"/>
      <c r="C1" s="23"/>
      <c r="D1" s="23"/>
      <c r="E1" s="23"/>
      <c r="F1" s="23"/>
      <c r="G1" s="23"/>
      <c r="H1" s="23"/>
      <c r="I1" s="24"/>
      <c r="J1" s="24"/>
    </row>
    <row r="2" spans="1:10" ht="15" customHeight="1">
      <c r="A2" s="83" t="s">
        <v>0</v>
      </c>
      <c r="B2" s="19"/>
      <c r="C2" s="19"/>
      <c r="D2" s="19"/>
      <c r="E2" s="19"/>
      <c r="F2" s="19"/>
      <c r="G2" s="19"/>
      <c r="H2" s="61"/>
      <c r="I2" s="71"/>
      <c r="J2" s="24"/>
    </row>
    <row r="3" spans="1:10" ht="10.5" customHeight="1">
      <c r="A3" s="84" t="s">
        <v>1</v>
      </c>
      <c r="B3" s="85"/>
      <c r="C3" s="86"/>
      <c r="D3" s="87"/>
      <c r="E3" s="88"/>
      <c r="F3" s="88"/>
      <c r="G3" s="20"/>
      <c r="H3" s="62"/>
      <c r="I3" s="71"/>
      <c r="J3" s="24"/>
    </row>
    <row r="4" spans="1:10" ht="10.5" customHeight="1">
      <c r="A4" s="89" t="s">
        <v>2</v>
      </c>
      <c r="B4" s="88"/>
      <c r="C4" s="86"/>
      <c r="D4" s="87"/>
      <c r="E4" s="88"/>
      <c r="F4" s="88"/>
      <c r="G4" s="20"/>
      <c r="H4" s="62"/>
      <c r="I4" s="71"/>
      <c r="J4" s="24"/>
    </row>
    <row r="5" spans="1:14" ht="14.25" customHeight="1">
      <c r="A5" s="187" t="s">
        <v>52</v>
      </c>
      <c r="B5" s="88"/>
      <c r="C5" s="186"/>
      <c r="D5" s="91"/>
      <c r="E5" s="90"/>
      <c r="F5" s="88"/>
      <c r="G5" s="21"/>
      <c r="H5" s="63"/>
      <c r="I5" s="71"/>
      <c r="J5" s="24"/>
      <c r="K5" s="167"/>
      <c r="L5" s="167"/>
      <c r="M5" s="167"/>
      <c r="N5" s="167"/>
    </row>
    <row r="6" spans="1:14" ht="12.75" customHeight="1">
      <c r="A6" s="92"/>
      <c r="B6" s="93"/>
      <c r="C6" s="90"/>
      <c r="D6" s="91"/>
      <c r="E6" s="90"/>
      <c r="F6" s="94" t="s">
        <v>15</v>
      </c>
      <c r="G6" s="179"/>
      <c r="H6" s="64"/>
      <c r="I6" s="71"/>
      <c r="J6" s="24"/>
      <c r="K6" s="167"/>
      <c r="L6" s="167"/>
      <c r="M6" s="167"/>
      <c r="N6" s="167"/>
    </row>
    <row r="7" spans="1:14" s="15" customFormat="1" ht="12.75" customHeight="1">
      <c r="A7" s="114" t="s">
        <v>4</v>
      </c>
      <c r="B7" s="176"/>
      <c r="C7" s="177"/>
      <c r="D7" s="114" t="s">
        <v>51</v>
      </c>
      <c r="E7" s="178"/>
      <c r="F7" s="139"/>
      <c r="G7" s="139"/>
      <c r="H7" s="64"/>
      <c r="I7" s="72"/>
      <c r="J7" s="78"/>
      <c r="K7" s="168"/>
      <c r="L7" s="168"/>
      <c r="M7" s="168"/>
      <c r="N7" s="168"/>
    </row>
    <row r="8" spans="1:14" s="15" customFormat="1" ht="12.75" customHeight="1">
      <c r="A8" s="114" t="s">
        <v>5</v>
      </c>
      <c r="B8" s="183"/>
      <c r="C8" s="115"/>
      <c r="D8" s="114" t="s">
        <v>58</v>
      </c>
      <c r="E8" s="180"/>
      <c r="F8" s="177"/>
      <c r="G8" s="177"/>
      <c r="H8" s="64"/>
      <c r="I8" s="72"/>
      <c r="J8" s="78"/>
      <c r="K8" s="168"/>
      <c r="L8" t="s">
        <v>62</v>
      </c>
      <c r="M8" s="168"/>
      <c r="N8" s="168"/>
    </row>
    <row r="9" spans="1:14" s="15" customFormat="1" ht="12.75" customHeight="1">
      <c r="A9" s="114" t="s">
        <v>16</v>
      </c>
      <c r="B9" s="192"/>
      <c r="C9" s="114" t="s">
        <v>59</v>
      </c>
      <c r="D9" s="182"/>
      <c r="E9" s="114" t="s">
        <v>18</v>
      </c>
      <c r="F9" s="180"/>
      <c r="G9" s="181"/>
      <c r="H9" s="64"/>
      <c r="I9" s="72"/>
      <c r="J9" s="78"/>
      <c r="K9" s="168"/>
      <c r="L9" s="168">
        <v>4.348</v>
      </c>
      <c r="M9" s="168"/>
      <c r="N9" s="168"/>
    </row>
    <row r="10" spans="1:14" s="15" customFormat="1" ht="12.75" customHeight="1">
      <c r="A10" s="114"/>
      <c r="B10" s="114"/>
      <c r="C10" s="41"/>
      <c r="D10" s="114" t="s">
        <v>61</v>
      </c>
      <c r="E10" s="188">
        <f>IF(B8=0,"",VLOOKUP(B8,[2]!kyasp,2))</f>
      </c>
      <c r="F10" s="41"/>
      <c r="G10" s="41"/>
      <c r="H10" s="64"/>
      <c r="I10" s="72"/>
      <c r="J10" s="79"/>
      <c r="K10" s="168"/>
      <c r="L10" s="168"/>
      <c r="M10" s="168"/>
      <c r="N10" s="168"/>
    </row>
    <row r="11" spans="1:14" s="2" customFormat="1" ht="16.5" customHeight="1" thickBot="1">
      <c r="A11" s="16"/>
      <c r="B11" s="17"/>
      <c r="C11" s="17"/>
      <c r="D11" s="16" t="s">
        <v>60</v>
      </c>
      <c r="E11" s="188">
        <f>IF(E10="","",ROUND(E10/L9,2))</f>
      </c>
      <c r="F11" s="18"/>
      <c r="G11" s="17"/>
      <c r="H11" s="65"/>
      <c r="I11" s="73"/>
      <c r="J11" s="80"/>
      <c r="K11" s="169"/>
      <c r="L11" s="169"/>
      <c r="M11" s="169"/>
      <c r="N11" s="169"/>
    </row>
    <row r="12" spans="1:14" ht="12" customHeight="1" thickTop="1">
      <c r="A12" s="43" t="s">
        <v>19</v>
      </c>
      <c r="B12" s="45" t="s">
        <v>55</v>
      </c>
      <c r="C12" s="44" t="s">
        <v>20</v>
      </c>
      <c r="D12" s="44" t="s">
        <v>21</v>
      </c>
      <c r="E12" s="45" t="s">
        <v>54</v>
      </c>
      <c r="F12" s="45" t="s">
        <v>22</v>
      </c>
      <c r="G12" s="46" t="s">
        <v>56</v>
      </c>
      <c r="H12" s="66"/>
      <c r="I12" s="71"/>
      <c r="J12" s="81"/>
      <c r="K12" s="167"/>
      <c r="L12" s="167"/>
      <c r="M12" s="167"/>
      <c r="N12" s="167"/>
    </row>
    <row r="13" spans="1:14" ht="12" customHeight="1">
      <c r="A13" s="47" t="s">
        <v>23</v>
      </c>
      <c r="B13" s="48" t="s">
        <v>57</v>
      </c>
      <c r="C13" s="49" t="s">
        <v>25</v>
      </c>
      <c r="D13" s="49" t="s">
        <v>26</v>
      </c>
      <c r="E13" s="50" t="s">
        <v>30</v>
      </c>
      <c r="F13" s="50" t="s">
        <v>27</v>
      </c>
      <c r="G13" s="51"/>
      <c r="H13" s="66"/>
      <c r="I13" s="74"/>
      <c r="J13" s="81"/>
      <c r="K13" s="170"/>
      <c r="L13" s="170"/>
      <c r="M13" s="170"/>
      <c r="N13" s="170"/>
    </row>
    <row r="14" spans="1:10" ht="12" customHeight="1">
      <c r="A14" s="52"/>
      <c r="B14" s="48" t="s">
        <v>24</v>
      </c>
      <c r="C14" s="49" t="s">
        <v>29</v>
      </c>
      <c r="D14" s="49" t="s">
        <v>24</v>
      </c>
      <c r="E14" s="50" t="s">
        <v>28</v>
      </c>
      <c r="F14" s="50" t="s">
        <v>31</v>
      </c>
      <c r="G14" s="53" t="s">
        <v>8</v>
      </c>
      <c r="H14" s="66"/>
      <c r="I14" s="75"/>
      <c r="J14" s="81"/>
    </row>
    <row r="15" spans="1:10" ht="12" customHeight="1" thickBot="1">
      <c r="A15" s="54"/>
      <c r="B15" s="49" t="s">
        <v>28</v>
      </c>
      <c r="C15" s="55" t="s">
        <v>32</v>
      </c>
      <c r="D15" s="55"/>
      <c r="E15" s="56" t="s">
        <v>33</v>
      </c>
      <c r="F15" s="57" t="s">
        <v>53</v>
      </c>
      <c r="G15" s="58"/>
      <c r="H15" s="67"/>
      <c r="I15" s="71"/>
      <c r="J15" s="24"/>
    </row>
    <row r="16" spans="1:12" ht="12.75" customHeight="1" thickTop="1">
      <c r="A16" s="184"/>
      <c r="B16" s="189">
        <f>IF(A16="","",ROUND(L16/$L$9,2))</f>
      </c>
      <c r="C16" s="185"/>
      <c r="D16" s="60">
        <f>IF(A16=0,"",$B$9)</f>
      </c>
      <c r="E16" s="104">
        <f>IF(A16="","",$E$11)</f>
      </c>
      <c r="F16" s="105">
        <f>IF(A16=0,0,IF(ROUND(((B16-$E$11)/$E$11),4)&gt;0.05,ROUND(((B16-$E$11)/$E$11)-0.05,4),IF(ROUND(((B16-$E$11)/$E$11),4)&lt;-0.05,ROUND((((B16-$E$11)/$E$11)+0.05),4),0)))</f>
        <v>0</v>
      </c>
      <c r="G16" s="40">
        <f>IF(A16=0,"",IF(ROUND((D16*C16*$E$11*F16),2)=0,"NO ADJ",ROUND((D16*C16*$E$11*F16),2)))</f>
      </c>
      <c r="H16" s="68"/>
      <c r="I16" s="76">
        <f>SUM($G$16:G16)</f>
        <v>0</v>
      </c>
      <c r="J16" s="24"/>
      <c r="L16" s="103">
        <f>IF(A16=0,"",VLOOKUP(A16,[2]!kyasp,2))</f>
      </c>
    </row>
    <row r="17" spans="1:12" ht="12.75" customHeight="1">
      <c r="A17" s="184"/>
      <c r="B17" s="189">
        <f aca="true" t="shared" si="0" ref="B17:B46">IF(A17="","",ROUND(L17/$L$9,2))</f>
      </c>
      <c r="C17" s="185"/>
      <c r="D17" s="60">
        <f aca="true" t="shared" si="1" ref="D17:D46">IF(A17=0,"",$B$9)</f>
      </c>
      <c r="E17" s="104">
        <f aca="true" t="shared" si="2" ref="E17:E46">IF(A17="","",$E$11)</f>
      </c>
      <c r="F17" s="105">
        <f>IF(A17=0,0,IF(ROUND(((B17-$E$11)/$E$11),4)&gt;0.05,ROUND(((B17-$E$11)/$E$11)-0.05,4),IF(ROUND(((B17-$E$11)/$E$11),4)&lt;-0.05,ROUND((((B17-$E$11)/$E$11)+0.05),4),0)))</f>
        <v>0</v>
      </c>
      <c r="G17" s="40">
        <f>IF(A17=0,"",IF(ROUND((D17*C17*$E$11*F17),2)=0,"NO ADJ",ROUND((D17*C17*$E$11*F17),2)))</f>
      </c>
      <c r="H17" s="68"/>
      <c r="I17" s="76">
        <f>SUM($G$16:G17)</f>
        <v>0</v>
      </c>
      <c r="J17" s="24"/>
      <c r="L17" s="103">
        <f>IF(A17=0,"",VLOOKUP(A17,[2]!kyasp,2))</f>
      </c>
    </row>
    <row r="18" spans="1:12" ht="12.75" customHeight="1">
      <c r="A18" s="184"/>
      <c r="B18" s="189">
        <f t="shared" si="0"/>
      </c>
      <c r="C18" s="185"/>
      <c r="D18" s="60">
        <f t="shared" si="1"/>
      </c>
      <c r="E18" s="104">
        <f t="shared" si="2"/>
      </c>
      <c r="F18" s="105">
        <f>IF(A18=0,0,IF(ROUND(((B18-$E$11)/$E$11),4)&gt;0.05,ROUND(((B18-$E$11)/$E$11)-0.05,4),IF(ROUND(((B18-$E$11)/$E$11),4)&lt;-0.05,ROUND((((B18-$E$11)/$E$11)+0.05),4),0)))</f>
        <v>0</v>
      </c>
      <c r="G18" s="40">
        <f aca="true" t="shared" si="3" ref="G18:G46">IF(A18=0,"",IF(ROUND((D18*C18*$E$11*F18),2)=0,"NO ADJ",ROUND((D18*C18*$E$11*F18),2)))</f>
      </c>
      <c r="H18" s="68"/>
      <c r="I18" s="76">
        <f>SUM($G$16:G18)</f>
        <v>0</v>
      </c>
      <c r="J18" s="24"/>
      <c r="L18" s="103">
        <f>IF(A18=0,"",VLOOKUP(A18,[2]!kyasp,2))</f>
      </c>
    </row>
    <row r="19" spans="1:12" ht="12.75" customHeight="1">
      <c r="A19" s="184"/>
      <c r="B19" s="189">
        <f t="shared" si="0"/>
      </c>
      <c r="C19" s="185"/>
      <c r="D19" s="60">
        <f t="shared" si="1"/>
      </c>
      <c r="E19" s="104">
        <f t="shared" si="2"/>
      </c>
      <c r="F19" s="105">
        <f aca="true" t="shared" si="4" ref="F19:F46">IF(A19=0,0,IF(ROUND(((B19-$E$11)/$E$11),4)&gt;0.05,ROUND(((B19-$E$11)/$E$11)-0.05,4),IF(ROUND(((B19-$E$11)/$E$11),4)&lt;-0.05,ROUND((((B19-$E$11)/$E$11)+0.05),4),0)))</f>
        <v>0</v>
      </c>
      <c r="G19" s="40">
        <f t="shared" si="3"/>
      </c>
      <c r="H19" s="68"/>
      <c r="I19" s="76">
        <f>SUM($G$16:G19)</f>
        <v>0</v>
      </c>
      <c r="J19" s="24"/>
      <c r="L19" s="103">
        <f>IF(A19=0,"",VLOOKUP(A19,[2]!kyasp,2))</f>
      </c>
    </row>
    <row r="20" spans="1:12" ht="12.75" customHeight="1">
      <c r="A20" s="184"/>
      <c r="B20" s="189">
        <f t="shared" si="0"/>
      </c>
      <c r="C20" s="185"/>
      <c r="D20" s="60">
        <f t="shared" si="1"/>
      </c>
      <c r="E20" s="104">
        <f t="shared" si="2"/>
      </c>
      <c r="F20" s="105">
        <f t="shared" si="4"/>
        <v>0</v>
      </c>
      <c r="G20" s="40">
        <f t="shared" si="3"/>
      </c>
      <c r="H20" s="68"/>
      <c r="I20" s="76">
        <f>SUM($G$16:G20)</f>
        <v>0</v>
      </c>
      <c r="J20" s="24"/>
      <c r="L20" s="103">
        <f>IF(A20=0,"",VLOOKUP(A20,[2]!kyasp,2))</f>
      </c>
    </row>
    <row r="21" spans="1:12" ht="12.75" customHeight="1">
      <c r="A21" s="184"/>
      <c r="B21" s="189">
        <f t="shared" si="0"/>
      </c>
      <c r="C21" s="185"/>
      <c r="D21" s="60">
        <f t="shared" si="1"/>
      </c>
      <c r="E21" s="104">
        <f t="shared" si="2"/>
      </c>
      <c r="F21" s="105">
        <f t="shared" si="4"/>
        <v>0</v>
      </c>
      <c r="G21" s="40">
        <f t="shared" si="3"/>
      </c>
      <c r="H21" s="68"/>
      <c r="I21" s="76">
        <f>SUM($G$16:G21)</f>
        <v>0</v>
      </c>
      <c r="J21" s="24"/>
      <c r="L21" s="103">
        <f>IF(A21=0,"",VLOOKUP(A21,[2]!kyasp,2))</f>
      </c>
    </row>
    <row r="22" spans="1:12" ht="12.75" customHeight="1">
      <c r="A22" s="184"/>
      <c r="B22" s="189">
        <f t="shared" si="0"/>
      </c>
      <c r="C22" s="185"/>
      <c r="D22" s="60">
        <f t="shared" si="1"/>
      </c>
      <c r="E22" s="104">
        <f t="shared" si="2"/>
      </c>
      <c r="F22" s="105">
        <f t="shared" si="4"/>
        <v>0</v>
      </c>
      <c r="G22" s="40">
        <f t="shared" si="3"/>
      </c>
      <c r="H22" s="68"/>
      <c r="I22" s="76">
        <f>SUM($G$16:G22)</f>
        <v>0</v>
      </c>
      <c r="J22" s="24"/>
      <c r="L22" s="103">
        <f>IF(A22=0,"",VLOOKUP(A22,[2]!kyasp,2))</f>
      </c>
    </row>
    <row r="23" spans="1:12" ht="12.75" customHeight="1">
      <c r="A23" s="184"/>
      <c r="B23" s="189">
        <f t="shared" si="0"/>
      </c>
      <c r="C23" s="185"/>
      <c r="D23" s="60">
        <f t="shared" si="1"/>
      </c>
      <c r="E23" s="104">
        <f t="shared" si="2"/>
      </c>
      <c r="F23" s="105">
        <f t="shared" si="4"/>
        <v>0</v>
      </c>
      <c r="G23" s="40">
        <f t="shared" si="3"/>
      </c>
      <c r="H23" s="68"/>
      <c r="I23" s="76">
        <f>SUM($G$16:G23)</f>
        <v>0</v>
      </c>
      <c r="J23" s="24"/>
      <c r="L23" s="103">
        <f>IF(A23=0,"",VLOOKUP(A23,[2]!kyasp,2))</f>
      </c>
    </row>
    <row r="24" spans="1:12" ht="12.75" customHeight="1">
      <c r="A24" s="184"/>
      <c r="B24" s="189">
        <f t="shared" si="0"/>
      </c>
      <c r="C24" s="185"/>
      <c r="D24" s="60">
        <f t="shared" si="1"/>
      </c>
      <c r="E24" s="104">
        <f t="shared" si="2"/>
      </c>
      <c r="F24" s="105">
        <f t="shared" si="4"/>
        <v>0</v>
      </c>
      <c r="G24" s="40">
        <f t="shared" si="3"/>
      </c>
      <c r="H24" s="68"/>
      <c r="I24" s="76">
        <f>SUM($G$16:G24)</f>
        <v>0</v>
      </c>
      <c r="J24" s="24"/>
      <c r="L24" s="103">
        <f>IF(A24=0,"",VLOOKUP(A24,[2]!kyasp,2))</f>
      </c>
    </row>
    <row r="25" spans="1:12" ht="12.75" customHeight="1">
      <c r="A25" s="184"/>
      <c r="B25" s="189">
        <f t="shared" si="0"/>
      </c>
      <c r="C25" s="185"/>
      <c r="D25" s="60">
        <f t="shared" si="1"/>
      </c>
      <c r="E25" s="104">
        <f t="shared" si="2"/>
      </c>
      <c r="F25" s="105">
        <f t="shared" si="4"/>
        <v>0</v>
      </c>
      <c r="G25" s="40">
        <f t="shared" si="3"/>
      </c>
      <c r="H25" s="68"/>
      <c r="I25" s="76">
        <f>SUM($G$16:G25)</f>
        <v>0</v>
      </c>
      <c r="J25" s="24"/>
      <c r="L25" s="103">
        <f>IF(A25=0,"",VLOOKUP(A25,[2]!kyasp,2))</f>
      </c>
    </row>
    <row r="26" spans="1:12" ht="12.75" customHeight="1">
      <c r="A26" s="184"/>
      <c r="B26" s="189">
        <f t="shared" si="0"/>
      </c>
      <c r="C26" s="185"/>
      <c r="D26" s="60">
        <f t="shared" si="1"/>
      </c>
      <c r="E26" s="104">
        <f t="shared" si="2"/>
      </c>
      <c r="F26" s="105">
        <f t="shared" si="4"/>
        <v>0</v>
      </c>
      <c r="G26" s="40">
        <f t="shared" si="3"/>
      </c>
      <c r="H26" s="68"/>
      <c r="I26" s="76">
        <f>SUM($G$16:G26)</f>
        <v>0</v>
      </c>
      <c r="J26" s="24"/>
      <c r="L26" s="103">
        <f>IF(A26=0,"",VLOOKUP(A26,[2]!kyasp,2))</f>
      </c>
    </row>
    <row r="27" spans="1:12" ht="12.75" customHeight="1">
      <c r="A27" s="184"/>
      <c r="B27" s="189">
        <f t="shared" si="0"/>
      </c>
      <c r="C27" s="185"/>
      <c r="D27" s="60">
        <f t="shared" si="1"/>
      </c>
      <c r="E27" s="104">
        <f t="shared" si="2"/>
      </c>
      <c r="F27" s="105">
        <f t="shared" si="4"/>
        <v>0</v>
      </c>
      <c r="G27" s="40">
        <f t="shared" si="3"/>
      </c>
      <c r="H27" s="68"/>
      <c r="I27" s="76">
        <f>SUM($G$16:G27)</f>
        <v>0</v>
      </c>
      <c r="J27" s="24"/>
      <c r="L27" s="103">
        <f>IF(A27=0,"",VLOOKUP(A27,[2]!kyasp,2))</f>
      </c>
    </row>
    <row r="28" spans="1:12" ht="12.75" customHeight="1">
      <c r="A28" s="184"/>
      <c r="B28" s="189">
        <f t="shared" si="0"/>
      </c>
      <c r="C28" s="185"/>
      <c r="D28" s="60">
        <f t="shared" si="1"/>
      </c>
      <c r="E28" s="104">
        <f t="shared" si="2"/>
      </c>
      <c r="F28" s="105">
        <f t="shared" si="4"/>
        <v>0</v>
      </c>
      <c r="G28" s="40">
        <f t="shared" si="3"/>
      </c>
      <c r="H28" s="68"/>
      <c r="I28" s="76">
        <f>SUM($G$16:G28)</f>
        <v>0</v>
      </c>
      <c r="J28" s="24"/>
      <c r="L28" s="103">
        <f>IF(A28=0,"",VLOOKUP(A28,[2]!kyasp,2))</f>
      </c>
    </row>
    <row r="29" spans="1:12" ht="12.75" customHeight="1">
      <c r="A29" s="184"/>
      <c r="B29" s="189">
        <f t="shared" si="0"/>
      </c>
      <c r="C29" s="185"/>
      <c r="D29" s="60">
        <f t="shared" si="1"/>
      </c>
      <c r="E29" s="104">
        <f t="shared" si="2"/>
      </c>
      <c r="F29" s="105">
        <f t="shared" si="4"/>
        <v>0</v>
      </c>
      <c r="G29" s="40">
        <f t="shared" si="3"/>
      </c>
      <c r="H29" s="68"/>
      <c r="I29" s="76">
        <f>SUM($G$16:G29)</f>
        <v>0</v>
      </c>
      <c r="J29" s="24"/>
      <c r="L29" s="103">
        <f>IF(A29=0,"",VLOOKUP(A29,[2]!kyasp,2))</f>
      </c>
    </row>
    <row r="30" spans="1:12" ht="12.75" customHeight="1">
      <c r="A30" s="184"/>
      <c r="B30" s="189">
        <f t="shared" si="0"/>
      </c>
      <c r="C30" s="185"/>
      <c r="D30" s="60">
        <f t="shared" si="1"/>
      </c>
      <c r="E30" s="104">
        <f t="shared" si="2"/>
      </c>
      <c r="F30" s="105">
        <f t="shared" si="4"/>
        <v>0</v>
      </c>
      <c r="G30" s="40">
        <f t="shared" si="3"/>
      </c>
      <c r="H30" s="68"/>
      <c r="I30" s="76">
        <f>SUM($G$16:G30)</f>
        <v>0</v>
      </c>
      <c r="J30" s="24"/>
      <c r="L30" s="103">
        <f>IF(A30=0,"",VLOOKUP(A30,[2]!kyasp,2))</f>
      </c>
    </row>
    <row r="31" spans="1:12" ht="12.75" customHeight="1">
      <c r="A31" s="184"/>
      <c r="B31" s="189">
        <f t="shared" si="0"/>
      </c>
      <c r="C31" s="185"/>
      <c r="D31" s="60">
        <f t="shared" si="1"/>
      </c>
      <c r="E31" s="104">
        <f t="shared" si="2"/>
      </c>
      <c r="F31" s="105">
        <f t="shared" si="4"/>
        <v>0</v>
      </c>
      <c r="G31" s="40">
        <f t="shared" si="3"/>
      </c>
      <c r="H31" s="68"/>
      <c r="I31" s="76">
        <f>SUM($G$16:G31)</f>
        <v>0</v>
      </c>
      <c r="J31" s="24"/>
      <c r="L31" s="103">
        <f>IF(A31=0,"",VLOOKUP(A31,[2]!kyasp,2))</f>
      </c>
    </row>
    <row r="32" spans="1:12" ht="12.75" customHeight="1">
      <c r="A32" s="184"/>
      <c r="B32" s="189">
        <f t="shared" si="0"/>
      </c>
      <c r="C32" s="185"/>
      <c r="D32" s="60">
        <f t="shared" si="1"/>
      </c>
      <c r="E32" s="104">
        <f t="shared" si="2"/>
      </c>
      <c r="F32" s="105">
        <f t="shared" si="4"/>
        <v>0</v>
      </c>
      <c r="G32" s="40">
        <f t="shared" si="3"/>
      </c>
      <c r="H32" s="68"/>
      <c r="I32" s="76">
        <f>SUM($G$16:G32)</f>
        <v>0</v>
      </c>
      <c r="J32" s="24"/>
      <c r="L32" s="103">
        <f>IF(A32=0,"",VLOOKUP(A32,[2]!kyasp,2))</f>
      </c>
    </row>
    <row r="33" spans="1:12" ht="12.75" customHeight="1">
      <c r="A33" s="184"/>
      <c r="B33" s="189">
        <f t="shared" si="0"/>
      </c>
      <c r="C33" s="185"/>
      <c r="D33" s="60">
        <f t="shared" si="1"/>
      </c>
      <c r="E33" s="104">
        <f t="shared" si="2"/>
      </c>
      <c r="F33" s="105">
        <f t="shared" si="4"/>
        <v>0</v>
      </c>
      <c r="G33" s="40">
        <f t="shared" si="3"/>
      </c>
      <c r="H33" s="68"/>
      <c r="I33" s="76">
        <f>SUM($G$16:G33)</f>
        <v>0</v>
      </c>
      <c r="J33" s="24"/>
      <c r="L33" s="103">
        <f>IF(A33=0,"",VLOOKUP(A33,[2]!kyasp,2))</f>
      </c>
    </row>
    <row r="34" spans="1:12" ht="12.75" customHeight="1">
      <c r="A34" s="184"/>
      <c r="B34" s="189">
        <f t="shared" si="0"/>
      </c>
      <c r="C34" s="185"/>
      <c r="D34" s="60">
        <f t="shared" si="1"/>
      </c>
      <c r="E34" s="104">
        <f t="shared" si="2"/>
      </c>
      <c r="F34" s="105">
        <f t="shared" si="4"/>
        <v>0</v>
      </c>
      <c r="G34" s="40">
        <f t="shared" si="3"/>
      </c>
      <c r="H34" s="68"/>
      <c r="I34" s="76">
        <f>SUM($G$16:G34)</f>
        <v>0</v>
      </c>
      <c r="J34" s="24"/>
      <c r="L34" s="103">
        <f>IF(A34=0,"",VLOOKUP(A34,[2]!kyasp,2))</f>
      </c>
    </row>
    <row r="35" spans="1:12" ht="12.75" customHeight="1">
      <c r="A35" s="184"/>
      <c r="B35" s="189">
        <f t="shared" si="0"/>
      </c>
      <c r="C35" s="185"/>
      <c r="D35" s="60">
        <f t="shared" si="1"/>
      </c>
      <c r="E35" s="104">
        <f t="shared" si="2"/>
      </c>
      <c r="F35" s="105">
        <f t="shared" si="4"/>
        <v>0</v>
      </c>
      <c r="G35" s="40">
        <f t="shared" si="3"/>
      </c>
      <c r="H35" s="68"/>
      <c r="I35" s="76">
        <f>SUM($G$16:G35)</f>
        <v>0</v>
      </c>
      <c r="J35" s="24"/>
      <c r="L35" s="103">
        <f>IF(A35=0,"",VLOOKUP(A35,[2]!kyasp,2))</f>
      </c>
    </row>
    <row r="36" spans="1:12" ht="12.75" customHeight="1">
      <c r="A36" s="184"/>
      <c r="B36" s="189">
        <f t="shared" si="0"/>
      </c>
      <c r="C36" s="185"/>
      <c r="D36" s="60">
        <f t="shared" si="1"/>
      </c>
      <c r="E36" s="104">
        <f t="shared" si="2"/>
      </c>
      <c r="F36" s="105">
        <f t="shared" si="4"/>
        <v>0</v>
      </c>
      <c r="G36" s="40">
        <f t="shared" si="3"/>
      </c>
      <c r="H36" s="68"/>
      <c r="I36" s="76">
        <f>SUM($G$16:G36)</f>
        <v>0</v>
      </c>
      <c r="J36" s="24"/>
      <c r="L36" s="103">
        <f>IF(A36=0,"",VLOOKUP(A36,[2]!kyasp,2))</f>
      </c>
    </row>
    <row r="37" spans="1:12" ht="12.75" customHeight="1">
      <c r="A37" s="184"/>
      <c r="B37" s="189">
        <f t="shared" si="0"/>
      </c>
      <c r="C37" s="185"/>
      <c r="D37" s="60">
        <f t="shared" si="1"/>
      </c>
      <c r="E37" s="104">
        <f t="shared" si="2"/>
      </c>
      <c r="F37" s="105">
        <f t="shared" si="4"/>
        <v>0</v>
      </c>
      <c r="G37" s="40">
        <f t="shared" si="3"/>
      </c>
      <c r="H37" s="68"/>
      <c r="I37" s="76">
        <f>SUM($G$16:G37)</f>
        <v>0</v>
      </c>
      <c r="J37" s="24"/>
      <c r="L37" s="103">
        <f>IF(A37=0,"",VLOOKUP(A37,[2]!kyasp,2))</f>
      </c>
    </row>
    <row r="38" spans="1:12" ht="12.75" customHeight="1">
      <c r="A38" s="184"/>
      <c r="B38" s="189">
        <f t="shared" si="0"/>
      </c>
      <c r="C38" s="185"/>
      <c r="D38" s="60">
        <f t="shared" si="1"/>
      </c>
      <c r="E38" s="104">
        <f t="shared" si="2"/>
      </c>
      <c r="F38" s="105">
        <f t="shared" si="4"/>
        <v>0</v>
      </c>
      <c r="G38" s="40">
        <f t="shared" si="3"/>
      </c>
      <c r="H38" s="68"/>
      <c r="I38" s="76">
        <f>SUM($G$16:G38)</f>
        <v>0</v>
      </c>
      <c r="J38" s="24"/>
      <c r="L38" s="103">
        <f>IF(A38=0,"",VLOOKUP(A38,[2]!kyasp,2))</f>
      </c>
    </row>
    <row r="39" spans="1:12" ht="12.75" customHeight="1">
      <c r="A39" s="184"/>
      <c r="B39" s="189">
        <f t="shared" si="0"/>
      </c>
      <c r="C39" s="185"/>
      <c r="D39" s="60">
        <f t="shared" si="1"/>
      </c>
      <c r="E39" s="104">
        <f t="shared" si="2"/>
      </c>
      <c r="F39" s="105">
        <f t="shared" si="4"/>
        <v>0</v>
      </c>
      <c r="G39" s="40">
        <f t="shared" si="3"/>
      </c>
      <c r="H39" s="68"/>
      <c r="I39" s="76">
        <f>SUM($G$16:G39)</f>
        <v>0</v>
      </c>
      <c r="J39" s="24"/>
      <c r="L39" s="103">
        <f>IF(A39=0,"",VLOOKUP(A39,[2]!kyasp,2))</f>
      </c>
    </row>
    <row r="40" spans="1:12" ht="12.75" customHeight="1">
      <c r="A40" s="184"/>
      <c r="B40" s="189">
        <f t="shared" si="0"/>
      </c>
      <c r="C40" s="185"/>
      <c r="D40" s="60">
        <f t="shared" si="1"/>
      </c>
      <c r="E40" s="104">
        <f t="shared" si="2"/>
      </c>
      <c r="F40" s="105">
        <f t="shared" si="4"/>
        <v>0</v>
      </c>
      <c r="G40" s="40">
        <f t="shared" si="3"/>
      </c>
      <c r="H40" s="68"/>
      <c r="I40" s="76">
        <f>SUM($G$16:G40)</f>
        <v>0</v>
      </c>
      <c r="J40" s="24"/>
      <c r="L40" s="103">
        <f>IF(A40=0,"",VLOOKUP(A40,[2]!kyasp,2))</f>
      </c>
    </row>
    <row r="41" spans="1:12" ht="12.75" customHeight="1">
      <c r="A41" s="184"/>
      <c r="B41" s="189">
        <f t="shared" si="0"/>
      </c>
      <c r="C41" s="185"/>
      <c r="D41" s="60">
        <f t="shared" si="1"/>
      </c>
      <c r="E41" s="104">
        <f t="shared" si="2"/>
      </c>
      <c r="F41" s="105">
        <f t="shared" si="4"/>
        <v>0</v>
      </c>
      <c r="G41" s="40">
        <f t="shared" si="3"/>
      </c>
      <c r="H41" s="68"/>
      <c r="I41" s="76">
        <f>SUM($G$16:G41)</f>
        <v>0</v>
      </c>
      <c r="J41" s="24"/>
      <c r="L41" s="103">
        <f>IF(A41=0,"",VLOOKUP(A41,[2]!kyasp,2))</f>
      </c>
    </row>
    <row r="42" spans="1:12" ht="12.75" customHeight="1">
      <c r="A42" s="184"/>
      <c r="B42" s="189">
        <f t="shared" si="0"/>
      </c>
      <c r="C42" s="185"/>
      <c r="D42" s="60">
        <f t="shared" si="1"/>
      </c>
      <c r="E42" s="104">
        <f t="shared" si="2"/>
      </c>
      <c r="F42" s="105">
        <f t="shared" si="4"/>
        <v>0</v>
      </c>
      <c r="G42" s="40">
        <f t="shared" si="3"/>
      </c>
      <c r="H42" s="68"/>
      <c r="I42" s="76">
        <f>SUM($G$16:G42)</f>
        <v>0</v>
      </c>
      <c r="J42" s="24"/>
      <c r="L42" s="103">
        <f>IF(A42=0,"",VLOOKUP(A42,[2]!kyasp,2))</f>
      </c>
    </row>
    <row r="43" spans="1:12" ht="12.75" customHeight="1">
      <c r="A43" s="184"/>
      <c r="B43" s="189">
        <f t="shared" si="0"/>
      </c>
      <c r="C43" s="185"/>
      <c r="D43" s="60">
        <f t="shared" si="1"/>
      </c>
      <c r="E43" s="104">
        <f t="shared" si="2"/>
      </c>
      <c r="F43" s="105">
        <f t="shared" si="4"/>
        <v>0</v>
      </c>
      <c r="G43" s="40">
        <f t="shared" si="3"/>
      </c>
      <c r="H43" s="68"/>
      <c r="I43" s="76">
        <f>SUM($G$16:G43)</f>
        <v>0</v>
      </c>
      <c r="J43" s="24"/>
      <c r="L43" s="103">
        <f>IF(A43=0,"",VLOOKUP(A43,[2]!kyasp,2))</f>
      </c>
    </row>
    <row r="44" spans="1:12" ht="12.75" customHeight="1">
      <c r="A44" s="184"/>
      <c r="B44" s="189">
        <f t="shared" si="0"/>
      </c>
      <c r="C44" s="185"/>
      <c r="D44" s="60">
        <f t="shared" si="1"/>
      </c>
      <c r="E44" s="104">
        <f t="shared" si="2"/>
      </c>
      <c r="F44" s="105">
        <f t="shared" si="4"/>
        <v>0</v>
      </c>
      <c r="G44" s="40">
        <f t="shared" si="3"/>
      </c>
      <c r="H44" s="68"/>
      <c r="I44" s="76">
        <f>SUM($G$16:G44)</f>
        <v>0</v>
      </c>
      <c r="J44" s="24"/>
      <c r="L44" s="103">
        <f>IF(A44=0,"",VLOOKUP(A44,[2]!kyasp,2))</f>
      </c>
    </row>
    <row r="45" spans="1:12" ht="12.75" customHeight="1">
      <c r="A45" s="184"/>
      <c r="B45" s="189">
        <f t="shared" si="0"/>
      </c>
      <c r="C45" s="185"/>
      <c r="D45" s="60">
        <f t="shared" si="1"/>
      </c>
      <c r="E45" s="104">
        <f t="shared" si="2"/>
      </c>
      <c r="F45" s="105">
        <f t="shared" si="4"/>
        <v>0</v>
      </c>
      <c r="G45" s="40">
        <f t="shared" si="3"/>
      </c>
      <c r="H45" s="68"/>
      <c r="I45" s="76">
        <f>SUM($G$16:G45)</f>
        <v>0</v>
      </c>
      <c r="J45" s="24"/>
      <c r="L45" s="103">
        <f>IF(A45=0,"",VLOOKUP(A45,[2]!kyasp,2))</f>
      </c>
    </row>
    <row r="46" spans="1:12" ht="12.75" customHeight="1">
      <c r="A46" s="184"/>
      <c r="B46" s="189">
        <f t="shared" si="0"/>
      </c>
      <c r="C46" s="185"/>
      <c r="D46" s="60">
        <f t="shared" si="1"/>
      </c>
      <c r="E46" s="104">
        <f t="shared" si="2"/>
      </c>
      <c r="F46" s="105">
        <f t="shared" si="4"/>
        <v>0</v>
      </c>
      <c r="G46" s="40">
        <f t="shared" si="3"/>
      </c>
      <c r="H46" s="68"/>
      <c r="I46" s="76">
        <f>SUM($G$16:G46)</f>
        <v>0</v>
      </c>
      <c r="J46" s="24"/>
      <c r="L46" s="103">
        <f>IF(A46=0,"",VLOOKUP(A46,[2]!kyasp,2))</f>
      </c>
    </row>
    <row r="47" spans="1:14" ht="22.5" customHeight="1" thickBot="1">
      <c r="A47"/>
      <c r="B47"/>
      <c r="C47"/>
      <c r="D47"/>
      <c r="E47"/>
      <c r="F47"/>
      <c r="G47"/>
      <c r="H47" s="68"/>
      <c r="I47" s="76"/>
      <c r="J47" s="24"/>
      <c r="K47" s="170"/>
      <c r="L47" s="170"/>
      <c r="M47" s="170"/>
      <c r="N47" s="170"/>
    </row>
    <row r="48" spans="1:14" ht="12.75" customHeight="1" thickBot="1">
      <c r="A48" s="41"/>
      <c r="B48" s="82"/>
      <c r="C48" s="112">
        <f>SUM(C16:C46)</f>
        <v>0</v>
      </c>
      <c r="D48" s="106" t="s">
        <v>34</v>
      </c>
      <c r="E48" s="107"/>
      <c r="F48" s="107"/>
      <c r="G48" s="108" t="str">
        <f>IF(SUM(G16:G46)=0,"NO ADJ",ROUND(SUM(G16:G46),2))</f>
        <v>NO ADJ</v>
      </c>
      <c r="H48" s="69"/>
      <c r="I48" s="77"/>
      <c r="J48" s="24"/>
      <c r="K48" s="170"/>
      <c r="L48" s="170"/>
      <c r="M48" s="170"/>
      <c r="N48" s="170"/>
    </row>
    <row r="49" spans="1:14" ht="12.75" customHeight="1">
      <c r="A49" s="41"/>
      <c r="B49"/>
      <c r="C49"/>
      <c r="D49"/>
      <c r="E49"/>
      <c r="F49"/>
      <c r="G49"/>
      <c r="H49" s="69"/>
      <c r="I49" s="77"/>
      <c r="J49" s="24"/>
      <c r="K49" s="170"/>
      <c r="L49" s="170"/>
      <c r="M49" s="170"/>
      <c r="N49" s="170"/>
    </row>
    <row r="50" spans="1:14" ht="12.75" customHeight="1">
      <c r="A50" s="41"/>
      <c r="B50"/>
      <c r="C50"/>
      <c r="D50"/>
      <c r="E50"/>
      <c r="F50"/>
      <c r="G50"/>
      <c r="H50" s="69"/>
      <c r="I50" s="77"/>
      <c r="J50" s="24"/>
      <c r="K50" s="170"/>
      <c r="L50" s="170"/>
      <c r="M50" s="170"/>
      <c r="N50" s="170"/>
    </row>
    <row r="51" spans="1:14" ht="10.5" customHeight="1">
      <c r="A51" s="42"/>
      <c r="B51" s="42"/>
      <c r="C51" s="42"/>
      <c r="D51"/>
      <c r="E51" s="42"/>
      <c r="F51" s="42"/>
      <c r="G51"/>
      <c r="H51" s="70"/>
      <c r="I51" s="77"/>
      <c r="J51" s="24"/>
      <c r="K51" s="170"/>
      <c r="L51" s="170"/>
      <c r="M51" s="170"/>
      <c r="N51" s="170"/>
    </row>
    <row r="52" spans="1:14" ht="15" customHeight="1">
      <c r="A52" s="95"/>
      <c r="B52" s="96"/>
      <c r="C52" s="97"/>
      <c r="D52" s="98"/>
      <c r="E52" s="141"/>
      <c r="F52" s="42"/>
      <c r="G52" s="42"/>
      <c r="H52" s="70"/>
      <c r="I52" s="71"/>
      <c r="J52" s="24"/>
      <c r="K52" s="170"/>
      <c r="L52" s="170"/>
      <c r="M52" s="170"/>
      <c r="N52" s="170"/>
    </row>
    <row r="53" spans="1:14" ht="11.25" customHeight="1" thickBot="1">
      <c r="A53" s="99" t="s">
        <v>35</v>
      </c>
      <c r="B53" s="100"/>
      <c r="C53" s="101"/>
      <c r="D53" s="98"/>
      <c r="E53" s="102" t="s">
        <v>36</v>
      </c>
      <c r="F53" s="42"/>
      <c r="G53" s="42"/>
      <c r="H53" s="70"/>
      <c r="I53" s="71"/>
      <c r="J53" s="24"/>
      <c r="K53" s="170"/>
      <c r="L53" s="170"/>
      <c r="M53" s="170"/>
      <c r="N53" s="170"/>
    </row>
    <row r="54" spans="1:14" s="2" customFormat="1" ht="11.25" customHeight="1">
      <c r="A54" s="26"/>
      <c r="B54" s="26"/>
      <c r="C54" s="26"/>
      <c r="D54" s="27"/>
      <c r="E54" s="28"/>
      <c r="F54" s="26"/>
      <c r="G54" s="29"/>
      <c r="H54" s="29"/>
      <c r="I54" s="73"/>
      <c r="J54" s="39"/>
      <c r="K54" s="170"/>
      <c r="L54" s="170"/>
      <c r="M54" s="170"/>
      <c r="N54" s="170"/>
    </row>
    <row r="55" spans="1:14" s="2" customFormat="1" ht="11.25" customHeight="1">
      <c r="A55" s="30"/>
      <c r="B55" s="30"/>
      <c r="C55" s="30"/>
      <c r="D55" s="31"/>
      <c r="E55" s="32"/>
      <c r="F55" s="30"/>
      <c r="G55" s="33"/>
      <c r="H55" s="33"/>
      <c r="I55" s="25"/>
      <c r="J55" s="25"/>
      <c r="K55" s="170"/>
      <c r="L55" s="170"/>
      <c r="M55" s="170"/>
      <c r="N55" s="170"/>
    </row>
    <row r="56" spans="1:14" s="2" customFormat="1" ht="17.25" customHeight="1">
      <c r="A56" s="34"/>
      <c r="B56" s="30"/>
      <c r="C56" s="35"/>
      <c r="D56" s="36"/>
      <c r="E56" s="36"/>
      <c r="F56" s="36"/>
      <c r="G56" s="36"/>
      <c r="H56" s="36"/>
      <c r="I56" s="37"/>
      <c r="J56" s="25"/>
      <c r="K56" s="170"/>
      <c r="L56" s="170"/>
      <c r="M56" s="170"/>
      <c r="N56" s="170"/>
    </row>
    <row r="57" spans="1:14" s="2" customFormat="1" ht="17.25" customHeight="1">
      <c r="A57" s="155"/>
      <c r="B57" s="156"/>
      <c r="C57" s="157"/>
      <c r="D57" s="158"/>
      <c r="E57" s="158"/>
      <c r="F57" s="158"/>
      <c r="G57" s="158"/>
      <c r="H57" s="158"/>
      <c r="I57" s="153"/>
      <c r="J57" s="154"/>
      <c r="K57" s="154"/>
      <c r="L57" s="154"/>
      <c r="M57" s="154"/>
      <c r="N57" s="154"/>
    </row>
    <row r="58" spans="1:14" s="2" customFormat="1" ht="17.25" customHeight="1">
      <c r="A58" s="155"/>
      <c r="B58" s="156"/>
      <c r="C58" s="157"/>
      <c r="D58" s="158"/>
      <c r="E58" s="158"/>
      <c r="F58" s="158"/>
      <c r="G58" s="158"/>
      <c r="H58" s="158"/>
      <c r="I58" s="153"/>
      <c r="J58" s="154"/>
      <c r="K58" s="154"/>
      <c r="L58" s="154"/>
      <c r="M58" s="154"/>
      <c r="N58" s="154"/>
    </row>
    <row r="59" spans="1:14" s="2" customFormat="1" ht="17.25" customHeight="1">
      <c r="A59" s="7"/>
      <c r="B59" s="4"/>
      <c r="C59" s="7"/>
      <c r="D59" s="9"/>
      <c r="E59" s="9"/>
      <c r="F59" s="9"/>
      <c r="G59" s="9"/>
      <c r="H59" s="9"/>
      <c r="K59" s="154"/>
      <c r="L59" s="154"/>
      <c r="M59" s="154"/>
      <c r="N59" s="154"/>
    </row>
    <row r="60" spans="1:14" s="2" customFormat="1" ht="17.25" customHeight="1">
      <c r="A60" s="10"/>
      <c r="B60" s="5"/>
      <c r="C60" s="5"/>
      <c r="D60" s="9"/>
      <c r="E60" s="9"/>
      <c r="F60" s="9"/>
      <c r="G60" s="9"/>
      <c r="H60" s="9"/>
      <c r="I60" s="3"/>
      <c r="K60" s="154"/>
      <c r="L60" s="154"/>
      <c r="M60" s="154"/>
      <c r="N60" s="154"/>
    </row>
    <row r="61" spans="1:14" s="2" customFormat="1" ht="17.25" customHeight="1">
      <c r="A61" s="5"/>
      <c r="B61" s="5"/>
      <c r="C61" s="5"/>
      <c r="D61" s="9"/>
      <c r="E61" s="9"/>
      <c r="F61" s="9"/>
      <c r="G61" s="9"/>
      <c r="H61" s="9"/>
      <c r="I61" s="3"/>
      <c r="K61" s="154"/>
      <c r="L61" s="154"/>
      <c r="M61" s="154"/>
      <c r="N61" s="154"/>
    </row>
    <row r="62" spans="1:14" s="2" customFormat="1" ht="17.25" customHeight="1">
      <c r="A62" s="8"/>
      <c r="B62" s="8"/>
      <c r="C62" s="11"/>
      <c r="D62" s="8"/>
      <c r="E62" s="8"/>
      <c r="F62" s="5"/>
      <c r="G62" s="5"/>
      <c r="H62" s="5"/>
      <c r="K62" s="154"/>
      <c r="L62" s="154"/>
      <c r="M62" s="154"/>
      <c r="N62" s="154"/>
    </row>
    <row r="63" spans="1:14" s="2" customFormat="1" ht="17.25" customHeight="1">
      <c r="A63" s="5"/>
      <c r="B63" s="5"/>
      <c r="C63" s="6"/>
      <c r="D63" s="6"/>
      <c r="E63" s="5"/>
      <c r="F63" s="5"/>
      <c r="G63" s="5"/>
      <c r="H63" s="5"/>
      <c r="K63" s="154"/>
      <c r="L63" s="154"/>
      <c r="M63" s="154"/>
      <c r="N63" s="154"/>
    </row>
    <row r="64" spans="1:14" s="2" customFormat="1" ht="17.25" customHeight="1">
      <c r="A64" s="8"/>
      <c r="B64" s="8"/>
      <c r="C64" s="11"/>
      <c r="D64" s="8"/>
      <c r="E64" s="5"/>
      <c r="F64" s="5"/>
      <c r="G64" s="5"/>
      <c r="H64" s="5"/>
      <c r="K64" s="154"/>
      <c r="L64" s="154"/>
      <c r="M64" s="154"/>
      <c r="N64" s="154"/>
    </row>
    <row r="65" spans="1:14" s="2" customFormat="1" ht="17.25" customHeight="1">
      <c r="A65" s="5"/>
      <c r="B65" s="5"/>
      <c r="C65" s="6"/>
      <c r="D65" s="6"/>
      <c r="E65" s="5"/>
      <c r="F65" s="5"/>
      <c r="G65" s="5"/>
      <c r="H65" s="5"/>
      <c r="K65" s="154"/>
      <c r="L65" s="154"/>
      <c r="M65" s="154"/>
      <c r="N65" s="154"/>
    </row>
    <row r="66" spans="1:14" s="2" customFormat="1" ht="17.25" customHeight="1">
      <c r="A66" s="8"/>
      <c r="B66" s="8"/>
      <c r="C66" s="11"/>
      <c r="D66" s="8"/>
      <c r="E66" s="5"/>
      <c r="F66" s="5"/>
      <c r="G66" s="5"/>
      <c r="H66" s="5"/>
      <c r="K66" s="154"/>
      <c r="L66" s="154"/>
      <c r="M66" s="154"/>
      <c r="N66" s="154"/>
    </row>
    <row r="67" spans="1:14" s="2" customFormat="1" ht="17.25" customHeight="1">
      <c r="A67" s="5"/>
      <c r="B67" s="5"/>
      <c r="C67" s="6"/>
      <c r="D67" s="6"/>
      <c r="E67" s="5"/>
      <c r="F67" s="5"/>
      <c r="G67" s="5"/>
      <c r="H67" s="5"/>
      <c r="K67" s="154"/>
      <c r="L67" s="154"/>
      <c r="M67" s="154"/>
      <c r="N67" s="154"/>
    </row>
    <row r="68" spans="1:14" s="2" customFormat="1" ht="17.25" customHeight="1">
      <c r="A68" s="8"/>
      <c r="B68" s="8"/>
      <c r="C68" s="11"/>
      <c r="D68" s="8"/>
      <c r="E68" s="5"/>
      <c r="F68" s="5"/>
      <c r="G68" s="5"/>
      <c r="H68" s="5"/>
      <c r="K68" s="154"/>
      <c r="L68" s="154"/>
      <c r="M68" s="154"/>
      <c r="N68" s="154"/>
    </row>
    <row r="69" spans="1:14" s="2" customFormat="1" ht="17.25" customHeight="1">
      <c r="A69" s="5"/>
      <c r="B69" s="5"/>
      <c r="C69" s="6"/>
      <c r="D69" s="6"/>
      <c r="E69" s="5"/>
      <c r="F69" s="5"/>
      <c r="G69" s="5"/>
      <c r="H69" s="5"/>
      <c r="K69" s="154"/>
      <c r="L69" s="154"/>
      <c r="M69" s="154"/>
      <c r="N69" s="154"/>
    </row>
    <row r="70" spans="1:14" s="2" customFormat="1" ht="17.25" customHeight="1">
      <c r="A70" s="8"/>
      <c r="B70" s="8"/>
      <c r="C70" s="11"/>
      <c r="D70" s="8"/>
      <c r="E70" s="5"/>
      <c r="F70" s="5"/>
      <c r="G70" s="5"/>
      <c r="H70" s="5"/>
      <c r="K70" s="154"/>
      <c r="L70" s="154"/>
      <c r="M70" s="154"/>
      <c r="N70" s="154"/>
    </row>
    <row r="71" spans="1:14" s="2" customFormat="1" ht="17.25" customHeight="1">
      <c r="A71" s="5"/>
      <c r="B71" s="12"/>
      <c r="C71" s="6"/>
      <c r="D71" s="12"/>
      <c r="E71" s="5"/>
      <c r="F71" s="5"/>
      <c r="G71" s="5"/>
      <c r="H71" s="5"/>
      <c r="K71" s="154"/>
      <c r="L71" s="154"/>
      <c r="M71" s="154"/>
      <c r="N71" s="154"/>
    </row>
    <row r="72" spans="1:14" s="2" customFormat="1" ht="17.25" customHeight="1">
      <c r="A72" s="8"/>
      <c r="B72" s="8"/>
      <c r="C72" s="8"/>
      <c r="D72" s="11"/>
      <c r="E72" s="5"/>
      <c r="F72" s="5"/>
      <c r="G72" s="5"/>
      <c r="H72" s="5"/>
      <c r="K72" s="154"/>
      <c r="L72" s="154"/>
      <c r="M72" s="154"/>
      <c r="N72" s="154"/>
    </row>
    <row r="73" spans="1:14" s="2" customFormat="1" ht="17.25" customHeight="1">
      <c r="A73" s="5"/>
      <c r="B73" s="5"/>
      <c r="C73" s="6"/>
      <c r="D73" s="6"/>
      <c r="E73" s="5"/>
      <c r="F73" s="5"/>
      <c r="G73" s="5"/>
      <c r="H73" s="5"/>
      <c r="K73" s="154"/>
      <c r="L73" s="154"/>
      <c r="M73" s="154"/>
      <c r="N73" s="154"/>
    </row>
    <row r="74" spans="1:14" s="2" customFormat="1" ht="17.25" customHeight="1">
      <c r="A74" s="13"/>
      <c r="B74" s="13"/>
      <c r="C74" s="13"/>
      <c r="D74" s="13"/>
      <c r="E74" s="5"/>
      <c r="F74" s="5"/>
      <c r="G74" s="5"/>
      <c r="H74" s="5"/>
      <c r="K74" s="154"/>
      <c r="L74" s="154"/>
      <c r="M74" s="154"/>
      <c r="N74" s="154"/>
    </row>
    <row r="75" spans="1:14" s="2" customFormat="1" ht="17.25" customHeight="1">
      <c r="A75" s="14"/>
      <c r="B75" s="12"/>
      <c r="C75" s="12"/>
      <c r="D75" s="12"/>
      <c r="E75" s="5"/>
      <c r="F75" s="5"/>
      <c r="G75" s="5"/>
      <c r="H75" s="5"/>
      <c r="K75" s="154"/>
      <c r="L75" s="154"/>
      <c r="M75" s="154"/>
      <c r="N75" s="154"/>
    </row>
    <row r="76" spans="1:14" s="2" customFormat="1" ht="17.25" customHeight="1">
      <c r="A76" s="13"/>
      <c r="B76" s="13"/>
      <c r="C76" s="13"/>
      <c r="D76" s="13"/>
      <c r="E76" s="5"/>
      <c r="F76" s="5"/>
      <c r="G76" s="5"/>
      <c r="H76" s="5"/>
      <c r="K76" s="154"/>
      <c r="L76" s="154"/>
      <c r="M76" s="154"/>
      <c r="N76" s="154"/>
    </row>
    <row r="77" spans="1:14" s="2" customFormat="1" ht="17.25" customHeight="1">
      <c r="A77" s="14"/>
      <c r="B77" s="12"/>
      <c r="C77" s="12"/>
      <c r="D77" s="12"/>
      <c r="E77" s="5"/>
      <c r="F77" s="5"/>
      <c r="G77" s="5"/>
      <c r="H77" s="5"/>
      <c r="K77" s="154"/>
      <c r="L77" s="154"/>
      <c r="M77" s="154"/>
      <c r="N77" s="154"/>
    </row>
    <row r="78" spans="1:14" s="2" customFormat="1" ht="17.25" customHeight="1">
      <c r="A78" s="13"/>
      <c r="B78" s="13"/>
      <c r="C78" s="13"/>
      <c r="D78" s="13"/>
      <c r="E78" s="5"/>
      <c r="F78" s="5"/>
      <c r="G78" s="5"/>
      <c r="H78" s="5"/>
      <c r="K78" s="154"/>
      <c r="L78" s="154"/>
      <c r="M78" s="154"/>
      <c r="N78" s="154"/>
    </row>
    <row r="79" spans="1:14" s="2" customFormat="1" ht="17.25" customHeight="1">
      <c r="A79" s="14"/>
      <c r="B79" s="12"/>
      <c r="C79" s="12"/>
      <c r="D79" s="12"/>
      <c r="E79" s="5"/>
      <c r="F79" s="5"/>
      <c r="G79" s="5"/>
      <c r="H79" s="5"/>
      <c r="K79" s="154"/>
      <c r="L79" s="154"/>
      <c r="M79" s="154"/>
      <c r="N79" s="154"/>
    </row>
    <row r="80" spans="1:14" s="2" customFormat="1" ht="17.25" customHeight="1">
      <c r="A80" s="5"/>
      <c r="B80" s="5"/>
      <c r="C80" s="5"/>
      <c r="D80" s="5"/>
      <c r="E80" s="5"/>
      <c r="F80" s="5"/>
      <c r="G80" s="5"/>
      <c r="H80" s="5"/>
      <c r="K80" s="154"/>
      <c r="L80" s="154"/>
      <c r="M80" s="154"/>
      <c r="N80" s="154"/>
    </row>
    <row r="81" spans="1:14" s="2" customFormat="1" ht="17.25" customHeight="1">
      <c r="A81" s="5"/>
      <c r="B81" s="5"/>
      <c r="C81" s="5"/>
      <c r="D81" s="5"/>
      <c r="E81" s="5"/>
      <c r="F81" s="5"/>
      <c r="G81" s="5"/>
      <c r="H81" s="5"/>
      <c r="K81" s="154"/>
      <c r="L81" s="154"/>
      <c r="M81" s="154"/>
      <c r="N81" s="154"/>
    </row>
    <row r="82" spans="1:14" s="2" customFormat="1" ht="17.25" customHeight="1">
      <c r="A82" s="5"/>
      <c r="B82" s="5"/>
      <c r="C82" s="5"/>
      <c r="D82" s="5"/>
      <c r="E82" s="5"/>
      <c r="F82" s="5"/>
      <c r="G82" s="5"/>
      <c r="H82" s="5"/>
      <c r="K82" s="154"/>
      <c r="L82" s="154"/>
      <c r="M82" s="154"/>
      <c r="N82" s="154"/>
    </row>
    <row r="83" spans="1:14" s="2" customFormat="1" ht="17.25" customHeight="1">
      <c r="A83" s="5"/>
      <c r="B83" s="5"/>
      <c r="C83" s="5"/>
      <c r="D83" s="5"/>
      <c r="E83" s="5"/>
      <c r="F83" s="5"/>
      <c r="G83" s="5"/>
      <c r="H83" s="5"/>
      <c r="K83" s="154"/>
      <c r="L83" s="154"/>
      <c r="M83" s="154"/>
      <c r="N83" s="154"/>
    </row>
    <row r="84" spans="1:14" s="2" customFormat="1" ht="17.25" customHeight="1">
      <c r="A84" s="5"/>
      <c r="B84" s="5"/>
      <c r="C84" s="5"/>
      <c r="D84" s="5"/>
      <c r="E84" s="5"/>
      <c r="F84" s="5"/>
      <c r="G84" s="5"/>
      <c r="H84" s="5"/>
      <c r="K84" s="154"/>
      <c r="L84" s="154"/>
      <c r="M84" s="154"/>
      <c r="N84" s="154"/>
    </row>
    <row r="85" spans="1:14" s="2" customFormat="1" ht="17.25" customHeight="1">
      <c r="A85" s="5"/>
      <c r="B85" s="5"/>
      <c r="C85" s="5"/>
      <c r="D85" s="5"/>
      <c r="E85" s="5"/>
      <c r="F85" s="5"/>
      <c r="G85" s="5"/>
      <c r="H85" s="5"/>
      <c r="K85" s="154"/>
      <c r="L85" s="154"/>
      <c r="M85" s="154"/>
      <c r="N85" s="154"/>
    </row>
    <row r="86" spans="1:14" s="2" customFormat="1" ht="17.25" customHeight="1">
      <c r="A86" s="5"/>
      <c r="B86" s="5"/>
      <c r="C86" s="5"/>
      <c r="D86" s="5"/>
      <c r="E86" s="5"/>
      <c r="F86" s="5"/>
      <c r="G86" s="5"/>
      <c r="H86" s="5"/>
      <c r="K86" s="154"/>
      <c r="L86" s="154"/>
      <c r="M86" s="154"/>
      <c r="N86" s="154"/>
    </row>
    <row r="87" spans="1:14" s="2" customFormat="1" ht="17.25" customHeight="1">
      <c r="A87" s="5"/>
      <c r="B87" s="5"/>
      <c r="C87" s="5"/>
      <c r="D87" s="5"/>
      <c r="E87" s="5"/>
      <c r="F87" s="5"/>
      <c r="G87" s="5"/>
      <c r="H87" s="5"/>
      <c r="K87" s="154"/>
      <c r="L87" s="154"/>
      <c r="M87" s="154"/>
      <c r="N87" s="154"/>
    </row>
    <row r="88" spans="1:14" s="2" customFormat="1" ht="17.25" customHeight="1">
      <c r="A88" s="5"/>
      <c r="B88" s="5"/>
      <c r="C88" s="5"/>
      <c r="D88" s="5"/>
      <c r="E88" s="5"/>
      <c r="F88" s="5"/>
      <c r="G88" s="5"/>
      <c r="H88" s="5"/>
      <c r="K88" s="154"/>
      <c r="L88" s="154"/>
      <c r="M88" s="154"/>
      <c r="N88" s="154"/>
    </row>
    <row r="89" spans="1:14" s="2" customFormat="1" ht="17.25" customHeight="1">
      <c r="A89" s="5"/>
      <c r="B89" s="5"/>
      <c r="C89" s="5"/>
      <c r="D89" s="5"/>
      <c r="E89" s="5"/>
      <c r="F89" s="5"/>
      <c r="G89" s="5"/>
      <c r="H89" s="5"/>
      <c r="K89" s="154"/>
      <c r="L89" s="154"/>
      <c r="M89" s="154"/>
      <c r="N89" s="154"/>
    </row>
    <row r="90" spans="1:14" s="2" customFormat="1" ht="17.25" customHeight="1">
      <c r="A90" s="5"/>
      <c r="B90" s="5"/>
      <c r="C90" s="5"/>
      <c r="D90" s="5"/>
      <c r="E90" s="5"/>
      <c r="F90" s="5"/>
      <c r="G90" s="5"/>
      <c r="H90" s="5"/>
      <c r="K90" s="154"/>
      <c r="L90" s="154"/>
      <c r="M90" s="154"/>
      <c r="N90" s="154"/>
    </row>
    <row r="91" spans="1:14" s="2" customFormat="1" ht="17.25" customHeight="1">
      <c r="A91" s="5"/>
      <c r="B91" s="5"/>
      <c r="C91" s="5"/>
      <c r="D91" s="5"/>
      <c r="E91" s="5"/>
      <c r="F91" s="5"/>
      <c r="G91" s="5"/>
      <c r="H91" s="5"/>
      <c r="K91" s="154"/>
      <c r="L91" s="154"/>
      <c r="M91" s="154"/>
      <c r="N91" s="154"/>
    </row>
    <row r="92" spans="1:14" s="2" customFormat="1" ht="17.25" customHeight="1">
      <c r="A92" s="5"/>
      <c r="B92" s="5"/>
      <c r="C92" s="5"/>
      <c r="D92" s="5"/>
      <c r="E92" s="5"/>
      <c r="F92" s="5"/>
      <c r="G92" s="5"/>
      <c r="H92" s="5"/>
      <c r="K92" s="154"/>
      <c r="L92" s="154"/>
      <c r="M92" s="154"/>
      <c r="N92" s="154"/>
    </row>
    <row r="93" spans="1:14" s="2" customFormat="1" ht="17.25" customHeight="1">
      <c r="A93" s="5"/>
      <c r="B93" s="5"/>
      <c r="C93" s="5"/>
      <c r="D93" s="5"/>
      <c r="E93" s="5"/>
      <c r="F93" s="5"/>
      <c r="G93" s="5"/>
      <c r="H93" s="5"/>
      <c r="K93" s="154"/>
      <c r="L93" s="154"/>
      <c r="M93" s="154"/>
      <c r="N93" s="154"/>
    </row>
    <row r="94" spans="1:14" s="2" customFormat="1" ht="17.25" customHeight="1">
      <c r="A94" s="5"/>
      <c r="B94" s="5"/>
      <c r="C94" s="5"/>
      <c r="D94" s="5"/>
      <c r="E94" s="5"/>
      <c r="F94" s="5"/>
      <c r="G94" s="5"/>
      <c r="H94" s="5"/>
      <c r="K94" s="154"/>
      <c r="L94" s="154"/>
      <c r="M94" s="154"/>
      <c r="N94" s="154"/>
    </row>
    <row r="95" spans="1:14" s="2" customFormat="1" ht="17.25" customHeight="1">
      <c r="A95" s="5"/>
      <c r="B95" s="5"/>
      <c r="C95" s="5"/>
      <c r="D95" s="5"/>
      <c r="E95" s="5"/>
      <c r="F95" s="5"/>
      <c r="G95" s="5"/>
      <c r="H95" s="5"/>
      <c r="K95" s="154"/>
      <c r="L95" s="154"/>
      <c r="M95" s="154"/>
      <c r="N95" s="154"/>
    </row>
    <row r="96" spans="11:14" s="2" customFormat="1" ht="17.25" customHeight="1">
      <c r="K96" s="154"/>
      <c r="L96" s="154"/>
      <c r="M96" s="154"/>
      <c r="N96" s="154"/>
    </row>
    <row r="97" spans="11:14" s="2" customFormat="1" ht="17.25" customHeight="1">
      <c r="K97" s="154"/>
      <c r="L97" s="154"/>
      <c r="M97" s="154"/>
      <c r="N97" s="154"/>
    </row>
    <row r="98" spans="11:14" s="2" customFormat="1" ht="17.25" customHeight="1">
      <c r="K98" s="154"/>
      <c r="L98" s="154"/>
      <c r="M98" s="154"/>
      <c r="N98" s="154"/>
    </row>
    <row r="99" spans="11:14" s="2" customFormat="1" ht="17.25" customHeight="1">
      <c r="K99" s="154"/>
      <c r="L99" s="154"/>
      <c r="M99" s="154"/>
      <c r="N99" s="154"/>
    </row>
    <row r="100" spans="11:14" s="2" customFormat="1" ht="17.25" customHeight="1">
      <c r="K100" s="154"/>
      <c r="L100" s="154"/>
      <c r="M100" s="154"/>
      <c r="N100" s="154"/>
    </row>
    <row r="101" spans="11:14" s="2" customFormat="1" ht="12">
      <c r="K101" s="154"/>
      <c r="L101" s="154"/>
      <c r="M101" s="154"/>
      <c r="N101" s="154"/>
    </row>
    <row r="102" spans="11:14" s="2" customFormat="1" ht="12">
      <c r="K102" s="154"/>
      <c r="L102" s="154"/>
      <c r="M102" s="154"/>
      <c r="N102" s="154"/>
    </row>
    <row r="103" spans="11:14" s="2" customFormat="1" ht="12">
      <c r="K103" s="154"/>
      <c r="L103" s="154"/>
      <c r="M103" s="154"/>
      <c r="N103" s="154"/>
    </row>
    <row r="104" spans="11:14" s="2" customFormat="1" ht="12">
      <c r="K104" s="154"/>
      <c r="L104" s="154"/>
      <c r="M104" s="154"/>
      <c r="N104" s="154"/>
    </row>
    <row r="105" spans="11:14" s="2" customFormat="1" ht="12">
      <c r="K105" s="154"/>
      <c r="L105" s="154"/>
      <c r="M105" s="154"/>
      <c r="N105" s="154"/>
    </row>
    <row r="106" spans="11:14" s="2" customFormat="1" ht="12">
      <c r="K106" s="154"/>
      <c r="L106" s="154"/>
      <c r="M106" s="154"/>
      <c r="N106" s="154"/>
    </row>
    <row r="107" spans="11:14" s="2" customFormat="1" ht="12">
      <c r="K107" s="154"/>
      <c r="L107" s="154"/>
      <c r="M107" s="154"/>
      <c r="N107" s="154"/>
    </row>
    <row r="108" spans="11:14" s="2" customFormat="1" ht="12">
      <c r="K108" s="154"/>
      <c r="L108" s="154"/>
      <c r="M108" s="154"/>
      <c r="N108" s="154"/>
    </row>
    <row r="109" spans="11:14" s="2" customFormat="1" ht="12">
      <c r="K109" s="154"/>
      <c r="L109" s="154"/>
      <c r="M109" s="154"/>
      <c r="N109" s="154"/>
    </row>
    <row r="110" spans="11:14" s="2" customFormat="1" ht="12">
      <c r="K110" s="154"/>
      <c r="L110" s="154"/>
      <c r="M110" s="154"/>
      <c r="N110" s="154"/>
    </row>
    <row r="111" spans="11:14" s="2" customFormat="1" ht="12">
      <c r="K111" s="154"/>
      <c r="L111" s="154"/>
      <c r="M111" s="154"/>
      <c r="N111" s="154"/>
    </row>
    <row r="112" spans="11:14" s="2" customFormat="1" ht="12">
      <c r="K112" s="154"/>
      <c r="L112" s="154"/>
      <c r="M112" s="154"/>
      <c r="N112" s="154"/>
    </row>
    <row r="113" spans="11:14" s="2" customFormat="1" ht="12">
      <c r="K113" s="154"/>
      <c r="L113" s="154"/>
      <c r="M113" s="154"/>
      <c r="N113" s="154"/>
    </row>
    <row r="114" spans="11:14" s="2" customFormat="1" ht="12">
      <c r="K114" s="154"/>
      <c r="L114" s="154"/>
      <c r="M114" s="154"/>
      <c r="N114" s="154"/>
    </row>
    <row r="115" spans="11:14" s="2" customFormat="1" ht="12">
      <c r="K115" s="154"/>
      <c r="L115" s="154"/>
      <c r="M115" s="154"/>
      <c r="N115" s="154"/>
    </row>
    <row r="116" spans="11:14" s="2" customFormat="1" ht="12">
      <c r="K116" s="154"/>
      <c r="L116" s="154"/>
      <c r="M116" s="154"/>
      <c r="N116" s="154"/>
    </row>
    <row r="117" spans="11:14" s="2" customFormat="1" ht="12">
      <c r="K117" s="154"/>
      <c r="L117" s="154"/>
      <c r="M117" s="154"/>
      <c r="N117" s="154"/>
    </row>
    <row r="118" spans="11:14" s="2" customFormat="1" ht="12">
      <c r="K118" s="154"/>
      <c r="L118" s="154"/>
      <c r="M118" s="154"/>
      <c r="N118" s="154"/>
    </row>
    <row r="119" spans="11:14" s="2" customFormat="1" ht="12">
      <c r="K119" s="154"/>
      <c r="L119" s="154"/>
      <c r="M119" s="154"/>
      <c r="N119" s="154"/>
    </row>
    <row r="120" spans="11:14" s="2" customFormat="1" ht="12">
      <c r="K120" s="154"/>
      <c r="L120" s="154"/>
      <c r="M120" s="154"/>
      <c r="N120" s="154"/>
    </row>
    <row r="121" spans="11:14" s="2" customFormat="1" ht="12">
      <c r="K121" s="154"/>
      <c r="L121" s="154"/>
      <c r="M121" s="154"/>
      <c r="N121" s="154"/>
    </row>
    <row r="122" spans="11:14" s="2" customFormat="1" ht="12">
      <c r="K122" s="154"/>
      <c r="L122" s="154"/>
      <c r="M122" s="154"/>
      <c r="N122" s="154"/>
    </row>
    <row r="123" spans="11:14" s="2" customFormat="1" ht="12">
      <c r="K123" s="154"/>
      <c r="L123" s="154"/>
      <c r="M123" s="154"/>
      <c r="N123" s="154"/>
    </row>
    <row r="124" spans="11:14" s="2" customFormat="1" ht="12">
      <c r="K124" s="154"/>
      <c r="L124" s="154"/>
      <c r="M124" s="154"/>
      <c r="N124" s="154"/>
    </row>
    <row r="125" spans="11:14" s="2" customFormat="1" ht="12">
      <c r="K125" s="154"/>
      <c r="L125" s="154"/>
      <c r="M125" s="154"/>
      <c r="N125" s="154"/>
    </row>
    <row r="126" spans="11:14" s="2" customFormat="1" ht="12">
      <c r="K126" s="154"/>
      <c r="L126" s="154"/>
      <c r="M126" s="154"/>
      <c r="N126" s="154"/>
    </row>
    <row r="127" spans="11:14" s="2" customFormat="1" ht="12">
      <c r="K127" s="154"/>
      <c r="L127" s="154"/>
      <c r="M127" s="154"/>
      <c r="N127" s="154"/>
    </row>
    <row r="128" spans="11:14" s="2" customFormat="1" ht="12">
      <c r="K128" s="154"/>
      <c r="L128" s="154"/>
      <c r="M128" s="154"/>
      <c r="N128" s="154"/>
    </row>
    <row r="129" spans="11:14" s="2" customFormat="1" ht="12">
      <c r="K129" s="154"/>
      <c r="L129" s="154"/>
      <c r="M129" s="154"/>
      <c r="N129" s="154"/>
    </row>
    <row r="130" spans="11:14" s="2" customFormat="1" ht="12">
      <c r="K130" s="154"/>
      <c r="L130" s="154"/>
      <c r="M130" s="154"/>
      <c r="N130" s="154"/>
    </row>
    <row r="131" spans="11:14" s="2" customFormat="1" ht="12">
      <c r="K131" s="154"/>
      <c r="L131" s="154"/>
      <c r="M131" s="154"/>
      <c r="N131" s="154"/>
    </row>
    <row r="132" spans="11:14" s="2" customFormat="1" ht="12">
      <c r="K132" s="154"/>
      <c r="L132" s="154"/>
      <c r="M132" s="154"/>
      <c r="N132" s="154"/>
    </row>
    <row r="133" spans="11:14" s="2" customFormat="1" ht="12">
      <c r="K133" s="154"/>
      <c r="L133" s="154"/>
      <c r="M133" s="154"/>
      <c r="N133" s="154"/>
    </row>
    <row r="134" spans="11:14" s="2" customFormat="1" ht="12">
      <c r="K134" s="154"/>
      <c r="L134" s="154"/>
      <c r="M134" s="154"/>
      <c r="N134" s="154"/>
    </row>
    <row r="135" spans="11:14" s="2" customFormat="1" ht="12">
      <c r="K135" s="154"/>
      <c r="L135" s="154"/>
      <c r="M135" s="154"/>
      <c r="N135" s="154"/>
    </row>
    <row r="136" spans="11:14" s="2" customFormat="1" ht="12">
      <c r="K136" s="154"/>
      <c r="L136" s="154"/>
      <c r="M136" s="154"/>
      <c r="N136" s="154"/>
    </row>
    <row r="137" spans="11:14" s="2" customFormat="1" ht="12">
      <c r="K137" s="154"/>
      <c r="L137" s="154"/>
      <c r="M137" s="154"/>
      <c r="N137" s="154"/>
    </row>
    <row r="138" spans="11:14" s="2" customFormat="1" ht="12">
      <c r="K138" s="154"/>
      <c r="L138" s="154"/>
      <c r="M138" s="154"/>
      <c r="N138" s="154"/>
    </row>
    <row r="139" spans="11:14" s="2" customFormat="1" ht="12">
      <c r="K139" s="154"/>
      <c r="L139" s="154"/>
      <c r="M139" s="154"/>
      <c r="N139" s="154"/>
    </row>
    <row r="140" spans="11:14" s="2" customFormat="1" ht="12">
      <c r="K140" s="154"/>
      <c r="L140" s="154"/>
      <c r="M140" s="154"/>
      <c r="N140" s="154"/>
    </row>
    <row r="141" spans="11:14" s="2" customFormat="1" ht="12">
      <c r="K141" s="154"/>
      <c r="L141" s="154"/>
      <c r="M141" s="154"/>
      <c r="N141" s="154"/>
    </row>
    <row r="142" spans="11:14" s="2" customFormat="1" ht="12">
      <c r="K142" s="154"/>
      <c r="L142" s="154"/>
      <c r="M142" s="154"/>
      <c r="N142" s="154"/>
    </row>
    <row r="143" spans="11:14" s="2" customFormat="1" ht="12">
      <c r="K143" s="154"/>
      <c r="L143" s="154"/>
      <c r="M143" s="154"/>
      <c r="N143" s="154"/>
    </row>
    <row r="144" spans="11:14" s="2" customFormat="1" ht="12">
      <c r="K144" s="154"/>
      <c r="L144" s="154"/>
      <c r="M144" s="154"/>
      <c r="N144" s="154"/>
    </row>
    <row r="145" spans="11:14" s="2" customFormat="1" ht="12">
      <c r="K145" s="154"/>
      <c r="L145" s="154"/>
      <c r="M145" s="154"/>
      <c r="N145" s="154"/>
    </row>
    <row r="146" spans="11:14" s="2" customFormat="1" ht="12">
      <c r="K146" s="154"/>
      <c r="L146" s="154"/>
      <c r="M146" s="154"/>
      <c r="N146" s="154"/>
    </row>
    <row r="147" spans="11:14" s="2" customFormat="1" ht="12">
      <c r="K147" s="154"/>
      <c r="L147" s="154"/>
      <c r="M147" s="154"/>
      <c r="N147" s="154"/>
    </row>
    <row r="148" spans="11:14" s="2" customFormat="1" ht="12">
      <c r="K148" s="154"/>
      <c r="L148" s="154"/>
      <c r="M148" s="154"/>
      <c r="N148" s="154"/>
    </row>
    <row r="149" spans="11:14" s="2" customFormat="1" ht="12">
      <c r="K149" s="154"/>
      <c r="L149" s="154"/>
      <c r="M149" s="154"/>
      <c r="N149" s="154"/>
    </row>
    <row r="150" spans="11:14" s="2" customFormat="1" ht="12">
      <c r="K150" s="154"/>
      <c r="L150" s="154"/>
      <c r="M150" s="154"/>
      <c r="N150" s="154"/>
    </row>
    <row r="151" spans="11:14" s="2" customFormat="1" ht="12">
      <c r="K151" s="154"/>
      <c r="L151" s="154"/>
      <c r="M151" s="154"/>
      <c r="N151" s="154"/>
    </row>
    <row r="152" spans="11:14" s="2" customFormat="1" ht="12">
      <c r="K152" s="154"/>
      <c r="L152" s="154"/>
      <c r="M152" s="154"/>
      <c r="N152" s="154"/>
    </row>
    <row r="153" spans="11:14" s="2" customFormat="1" ht="12">
      <c r="K153" s="154"/>
      <c r="L153" s="154"/>
      <c r="M153" s="154"/>
      <c r="N153" s="154"/>
    </row>
    <row r="154" spans="11:14" s="2" customFormat="1" ht="12">
      <c r="K154" s="154"/>
      <c r="L154" s="154"/>
      <c r="M154" s="154"/>
      <c r="N154" s="154"/>
    </row>
    <row r="155" spans="11:14" s="2" customFormat="1" ht="12">
      <c r="K155" s="154"/>
      <c r="L155" s="154"/>
      <c r="M155" s="154"/>
      <c r="N155" s="154"/>
    </row>
    <row r="156" spans="11:14" s="2" customFormat="1" ht="12">
      <c r="K156" s="154"/>
      <c r="L156" s="154"/>
      <c r="M156" s="154"/>
      <c r="N156" s="154"/>
    </row>
    <row r="157" spans="11:14" s="2" customFormat="1" ht="12">
      <c r="K157" s="154"/>
      <c r="L157" s="154"/>
      <c r="M157" s="154"/>
      <c r="N157" s="154"/>
    </row>
    <row r="158" spans="11:14" s="2" customFormat="1" ht="12">
      <c r="K158" s="154"/>
      <c r="L158" s="154"/>
      <c r="M158" s="154"/>
      <c r="N158" s="154"/>
    </row>
    <row r="159" spans="11:14" s="2" customFormat="1" ht="12">
      <c r="K159" s="154"/>
      <c r="L159" s="154"/>
      <c r="M159" s="154"/>
      <c r="N159" s="154"/>
    </row>
    <row r="160" spans="11:14" s="2" customFormat="1" ht="12">
      <c r="K160" s="154"/>
      <c r="L160" s="154"/>
      <c r="M160" s="154"/>
      <c r="N160" s="154"/>
    </row>
    <row r="161" spans="11:14" s="2" customFormat="1" ht="12">
      <c r="K161" s="154"/>
      <c r="L161" s="154"/>
      <c r="M161" s="154"/>
      <c r="N161" s="154"/>
    </row>
    <row r="162" spans="11:14" s="2" customFormat="1" ht="12">
      <c r="K162" s="154"/>
      <c r="L162" s="154"/>
      <c r="M162" s="154"/>
      <c r="N162" s="154"/>
    </row>
    <row r="163" spans="11:14" s="2" customFormat="1" ht="12">
      <c r="K163" s="154"/>
      <c r="L163" s="154"/>
      <c r="M163" s="154"/>
      <c r="N163" s="154"/>
    </row>
    <row r="164" spans="11:14" s="2" customFormat="1" ht="12">
      <c r="K164" s="154"/>
      <c r="L164" s="154"/>
      <c r="M164" s="154"/>
      <c r="N164" s="154"/>
    </row>
    <row r="165" spans="11:14" s="2" customFormat="1" ht="12">
      <c r="K165" s="154"/>
      <c r="L165" s="154"/>
      <c r="M165" s="154"/>
      <c r="N165" s="154"/>
    </row>
    <row r="166" spans="11:14" s="2" customFormat="1" ht="12">
      <c r="K166" s="154"/>
      <c r="L166" s="154"/>
      <c r="M166" s="154"/>
      <c r="N166" s="154"/>
    </row>
    <row r="167" spans="11:14" s="2" customFormat="1" ht="12">
      <c r="K167" s="154"/>
      <c r="L167" s="154"/>
      <c r="M167" s="154"/>
      <c r="N167" s="154"/>
    </row>
    <row r="168" spans="11:14" s="2" customFormat="1" ht="12">
      <c r="K168" s="154"/>
      <c r="L168" s="154"/>
      <c r="M168" s="154"/>
      <c r="N168" s="154"/>
    </row>
    <row r="169" spans="11:14" s="2" customFormat="1" ht="12">
      <c r="K169" s="154"/>
      <c r="L169" s="154"/>
      <c r="M169" s="154"/>
      <c r="N169" s="154"/>
    </row>
    <row r="170" spans="11:14" s="2" customFormat="1" ht="12">
      <c r="K170" s="154"/>
      <c r="L170" s="154"/>
      <c r="M170" s="154"/>
      <c r="N170" s="154"/>
    </row>
    <row r="171" spans="11:14" s="2" customFormat="1" ht="12">
      <c r="K171" s="154"/>
      <c r="L171" s="154"/>
      <c r="M171" s="154"/>
      <c r="N171" s="154"/>
    </row>
    <row r="172" spans="11:14" s="2" customFormat="1" ht="12">
      <c r="K172" s="154"/>
      <c r="L172" s="154"/>
      <c r="M172" s="154"/>
      <c r="N172" s="154"/>
    </row>
    <row r="173" spans="11:14" s="2" customFormat="1" ht="12">
      <c r="K173" s="154"/>
      <c r="L173" s="154"/>
      <c r="M173" s="154"/>
      <c r="N173" s="154"/>
    </row>
    <row r="174" spans="11:14" s="2" customFormat="1" ht="12">
      <c r="K174" s="154"/>
      <c r="L174" s="154"/>
      <c r="M174" s="154"/>
      <c r="N174" s="154"/>
    </row>
    <row r="175" spans="11:14" s="2" customFormat="1" ht="12">
      <c r="K175" s="154"/>
      <c r="L175" s="154"/>
      <c r="M175" s="154"/>
      <c r="N175" s="154"/>
    </row>
    <row r="176" spans="11:14" s="2" customFormat="1" ht="12">
      <c r="K176" s="154"/>
      <c r="L176" s="154"/>
      <c r="M176" s="154"/>
      <c r="N176" s="154"/>
    </row>
    <row r="177" spans="11:14" s="2" customFormat="1" ht="12">
      <c r="K177" s="154"/>
      <c r="L177" s="154"/>
      <c r="M177" s="154"/>
      <c r="N177" s="154"/>
    </row>
    <row r="178" spans="11:14" s="2" customFormat="1" ht="12">
      <c r="K178" s="154"/>
      <c r="L178" s="154"/>
      <c r="M178" s="154"/>
      <c r="N178" s="154"/>
    </row>
    <row r="179" spans="11:14" s="2" customFormat="1" ht="12">
      <c r="K179" s="154"/>
      <c r="L179" s="154"/>
      <c r="M179" s="154"/>
      <c r="N179" s="154"/>
    </row>
    <row r="180" spans="11:14" s="2" customFormat="1" ht="12">
      <c r="K180" s="154"/>
      <c r="L180" s="154"/>
      <c r="M180" s="154"/>
      <c r="N180" s="154"/>
    </row>
    <row r="181" spans="11:14" s="2" customFormat="1" ht="12">
      <c r="K181" s="154"/>
      <c r="L181" s="154"/>
      <c r="M181" s="154"/>
      <c r="N181" s="154"/>
    </row>
    <row r="182" spans="11:14" s="2" customFormat="1" ht="12">
      <c r="K182" s="154"/>
      <c r="L182" s="154"/>
      <c r="M182" s="154"/>
      <c r="N182" s="154"/>
    </row>
    <row r="183" spans="11:14" s="2" customFormat="1" ht="12">
      <c r="K183" s="154"/>
      <c r="L183" s="154"/>
      <c r="M183" s="154"/>
      <c r="N183" s="154"/>
    </row>
    <row r="184" spans="11:14" s="2" customFormat="1" ht="12">
      <c r="K184" s="154"/>
      <c r="L184" s="154"/>
      <c r="M184" s="154"/>
      <c r="N184" s="154"/>
    </row>
    <row r="185" spans="11:14" s="2" customFormat="1" ht="12">
      <c r="K185" s="154"/>
      <c r="L185" s="154"/>
      <c r="M185" s="154"/>
      <c r="N185" s="154"/>
    </row>
    <row r="186" spans="11:14" s="2" customFormat="1" ht="12">
      <c r="K186" s="154"/>
      <c r="L186" s="154"/>
      <c r="M186" s="154"/>
      <c r="N186" s="154"/>
    </row>
    <row r="187" spans="11:14" s="2" customFormat="1" ht="12">
      <c r="K187" s="154"/>
      <c r="L187" s="154"/>
      <c r="M187" s="154"/>
      <c r="N187" s="154"/>
    </row>
    <row r="188" spans="11:14" s="2" customFormat="1" ht="12">
      <c r="K188" s="154"/>
      <c r="L188" s="154"/>
      <c r="M188" s="154"/>
      <c r="N188" s="154"/>
    </row>
    <row r="189" spans="11:14" s="2" customFormat="1" ht="12">
      <c r="K189" s="154"/>
      <c r="L189" s="154"/>
      <c r="M189" s="154"/>
      <c r="N189" s="154"/>
    </row>
    <row r="190" spans="11:14" s="2" customFormat="1" ht="12">
      <c r="K190" s="154"/>
      <c r="L190" s="154"/>
      <c r="M190" s="154"/>
      <c r="N190" s="154"/>
    </row>
    <row r="191" spans="11:14" s="2" customFormat="1" ht="12">
      <c r="K191" s="154"/>
      <c r="L191" s="154"/>
      <c r="M191" s="154"/>
      <c r="N191" s="154"/>
    </row>
    <row r="192" spans="11:14" s="2" customFormat="1" ht="12">
      <c r="K192" s="154"/>
      <c r="L192" s="154"/>
      <c r="M192" s="154"/>
      <c r="N192" s="154"/>
    </row>
    <row r="193" spans="11:14" s="2" customFormat="1" ht="12">
      <c r="K193" s="154"/>
      <c r="L193" s="154"/>
      <c r="M193" s="154"/>
      <c r="N193" s="154"/>
    </row>
    <row r="194" spans="11:14" s="2" customFormat="1" ht="12">
      <c r="K194" s="154"/>
      <c r="L194" s="154"/>
      <c r="M194" s="154"/>
      <c r="N194" s="154"/>
    </row>
    <row r="195" spans="11:14" s="2" customFormat="1" ht="12">
      <c r="K195" s="154"/>
      <c r="L195" s="154"/>
      <c r="M195" s="154"/>
      <c r="N195" s="154"/>
    </row>
    <row r="196" spans="11:14" s="2" customFormat="1" ht="12">
      <c r="K196" s="154"/>
      <c r="L196" s="154"/>
      <c r="M196" s="154"/>
      <c r="N196" s="154"/>
    </row>
    <row r="197" spans="11:14" s="2" customFormat="1" ht="12">
      <c r="K197" s="154"/>
      <c r="L197" s="154"/>
      <c r="M197" s="154"/>
      <c r="N197" s="154"/>
    </row>
    <row r="198" spans="11:14" s="2" customFormat="1" ht="12">
      <c r="K198" s="154"/>
      <c r="L198" s="154"/>
      <c r="M198" s="154"/>
      <c r="N198" s="154"/>
    </row>
    <row r="199" spans="11:14" s="2" customFormat="1" ht="12">
      <c r="K199" s="154"/>
      <c r="L199" s="154"/>
      <c r="M199" s="154"/>
      <c r="N199" s="154"/>
    </row>
    <row r="200" spans="11:14" s="2" customFormat="1" ht="12">
      <c r="K200" s="154"/>
      <c r="L200" s="154"/>
      <c r="M200" s="154"/>
      <c r="N200" s="154"/>
    </row>
    <row r="201" spans="11:14" s="2" customFormat="1" ht="12">
      <c r="K201" s="154"/>
      <c r="L201" s="154"/>
      <c r="M201" s="154"/>
      <c r="N201" s="154"/>
    </row>
    <row r="202" spans="11:14" s="2" customFormat="1" ht="12">
      <c r="K202" s="154"/>
      <c r="L202" s="154"/>
      <c r="M202" s="154"/>
      <c r="N202" s="154"/>
    </row>
    <row r="203" spans="11:14" s="2" customFormat="1" ht="12">
      <c r="K203" s="154"/>
      <c r="L203" s="154"/>
      <c r="M203" s="154"/>
      <c r="N203" s="154"/>
    </row>
    <row r="204" spans="11:14" s="2" customFormat="1" ht="12">
      <c r="K204" s="154"/>
      <c r="L204" s="154"/>
      <c r="M204" s="154"/>
      <c r="N204" s="154"/>
    </row>
    <row r="205" spans="11:14" s="2" customFormat="1" ht="12">
      <c r="K205" s="154"/>
      <c r="L205" s="154"/>
      <c r="M205" s="154"/>
      <c r="N205" s="154"/>
    </row>
    <row r="206" spans="11:14" s="2" customFormat="1" ht="12">
      <c r="K206" s="154"/>
      <c r="L206" s="154"/>
      <c r="M206" s="154"/>
      <c r="N206" s="154"/>
    </row>
    <row r="207" spans="11:14" s="2" customFormat="1" ht="12">
      <c r="K207" s="154"/>
      <c r="L207" s="154"/>
      <c r="M207" s="154"/>
      <c r="N207" s="154"/>
    </row>
    <row r="208" spans="11:14" s="2" customFormat="1" ht="12">
      <c r="K208" s="154"/>
      <c r="L208" s="154"/>
      <c r="M208" s="154"/>
      <c r="N208" s="154"/>
    </row>
    <row r="209" spans="11:14" s="2" customFormat="1" ht="12">
      <c r="K209" s="154"/>
      <c r="L209" s="154"/>
      <c r="M209" s="154"/>
      <c r="N209" s="154"/>
    </row>
    <row r="210" spans="11:14" s="2" customFormat="1" ht="12">
      <c r="K210" s="154"/>
      <c r="L210" s="154"/>
      <c r="M210" s="154"/>
      <c r="N210" s="154"/>
    </row>
    <row r="211" spans="11:14" s="2" customFormat="1" ht="12">
      <c r="K211" s="154"/>
      <c r="L211" s="154"/>
      <c r="M211" s="154"/>
      <c r="N211" s="154"/>
    </row>
    <row r="212" spans="11:14" s="2" customFormat="1" ht="12">
      <c r="K212" s="154"/>
      <c r="L212" s="154"/>
      <c r="M212" s="154"/>
      <c r="N212" s="154"/>
    </row>
    <row r="213" spans="11:14" s="2" customFormat="1" ht="12">
      <c r="K213" s="154"/>
      <c r="L213" s="154"/>
      <c r="M213" s="154"/>
      <c r="N213" s="154"/>
    </row>
    <row r="214" spans="11:14" s="2" customFormat="1" ht="12">
      <c r="K214" s="154"/>
      <c r="L214" s="154"/>
      <c r="M214" s="154"/>
      <c r="N214" s="154"/>
    </row>
    <row r="215" spans="11:14" s="2" customFormat="1" ht="12">
      <c r="K215" s="154"/>
      <c r="L215" s="154"/>
      <c r="M215" s="154"/>
      <c r="N215" s="154"/>
    </row>
    <row r="216" spans="11:14" s="2" customFormat="1" ht="12">
      <c r="K216" s="154"/>
      <c r="L216" s="154"/>
      <c r="M216" s="154"/>
      <c r="N216" s="154"/>
    </row>
    <row r="217" spans="11:14" s="2" customFormat="1" ht="12">
      <c r="K217" s="154"/>
      <c r="L217" s="154"/>
      <c r="M217" s="154"/>
      <c r="N217" s="154"/>
    </row>
    <row r="218" spans="11:14" s="2" customFormat="1" ht="12">
      <c r="K218" s="154"/>
      <c r="L218" s="154"/>
      <c r="M218" s="154"/>
      <c r="N218" s="154"/>
    </row>
    <row r="219" spans="11:14" s="2" customFormat="1" ht="12">
      <c r="K219" s="154"/>
      <c r="L219" s="154"/>
      <c r="M219" s="154"/>
      <c r="N219" s="154"/>
    </row>
    <row r="220" spans="11:14" s="2" customFormat="1" ht="12">
      <c r="K220" s="154"/>
      <c r="L220" s="154"/>
      <c r="M220" s="154"/>
      <c r="N220" s="154"/>
    </row>
    <row r="221" spans="11:14" s="2" customFormat="1" ht="12">
      <c r="K221" s="154"/>
      <c r="L221" s="154"/>
      <c r="M221" s="154"/>
      <c r="N221" s="154"/>
    </row>
    <row r="222" spans="11:14" s="2" customFormat="1" ht="12">
      <c r="K222" s="154"/>
      <c r="L222" s="154"/>
      <c r="M222" s="154"/>
      <c r="N222" s="154"/>
    </row>
    <row r="223" spans="11:14" s="2" customFormat="1" ht="12">
      <c r="K223" s="154"/>
      <c r="L223" s="154"/>
      <c r="M223" s="154"/>
      <c r="N223" s="154"/>
    </row>
    <row r="224" spans="11:14" s="2" customFormat="1" ht="12">
      <c r="K224" s="154"/>
      <c r="L224" s="154"/>
      <c r="M224" s="154"/>
      <c r="N224" s="154"/>
    </row>
    <row r="225" spans="11:14" s="2" customFormat="1" ht="12">
      <c r="K225" s="154"/>
      <c r="L225" s="154"/>
      <c r="M225" s="154"/>
      <c r="N225" s="154"/>
    </row>
    <row r="226" spans="11:14" s="2" customFormat="1" ht="12">
      <c r="K226" s="154"/>
      <c r="L226" s="154"/>
      <c r="M226" s="154"/>
      <c r="N226" s="154"/>
    </row>
    <row r="227" spans="11:14" s="2" customFormat="1" ht="12">
      <c r="K227" s="154"/>
      <c r="L227" s="154"/>
      <c r="M227" s="154"/>
      <c r="N227" s="154"/>
    </row>
    <row r="228" spans="11:14" s="2" customFormat="1" ht="12">
      <c r="K228" s="154"/>
      <c r="L228" s="154"/>
      <c r="M228" s="154"/>
      <c r="N228" s="154"/>
    </row>
    <row r="229" spans="11:14" s="2" customFormat="1" ht="12">
      <c r="K229" s="154"/>
      <c r="L229" s="154"/>
      <c r="M229" s="154"/>
      <c r="N229" s="154"/>
    </row>
    <row r="230" spans="11:14" s="2" customFormat="1" ht="12">
      <c r="K230" s="154"/>
      <c r="L230" s="154"/>
      <c r="M230" s="154"/>
      <c r="N230" s="154"/>
    </row>
    <row r="231" spans="11:14" s="2" customFormat="1" ht="12">
      <c r="K231" s="154"/>
      <c r="L231" s="154"/>
      <c r="M231" s="154"/>
      <c r="N231" s="154"/>
    </row>
    <row r="232" spans="11:14" s="2" customFormat="1" ht="12">
      <c r="K232" s="154"/>
      <c r="L232" s="154"/>
      <c r="M232" s="154"/>
      <c r="N232" s="154"/>
    </row>
    <row r="233" spans="11:14" s="2" customFormat="1" ht="12">
      <c r="K233" s="154"/>
      <c r="L233" s="154"/>
      <c r="M233" s="154"/>
      <c r="N233" s="154"/>
    </row>
    <row r="234" spans="11:14" s="2" customFormat="1" ht="12">
      <c r="K234" s="154"/>
      <c r="L234" s="154"/>
      <c r="M234" s="154"/>
      <c r="N234" s="154"/>
    </row>
    <row r="235" spans="11:14" s="2" customFormat="1" ht="12">
      <c r="K235" s="154"/>
      <c r="L235" s="154"/>
      <c r="M235" s="154"/>
      <c r="N235" s="154"/>
    </row>
    <row r="236" spans="11:14" s="2" customFormat="1" ht="12">
      <c r="K236" s="154"/>
      <c r="L236" s="154"/>
      <c r="M236" s="154"/>
      <c r="N236" s="154"/>
    </row>
    <row r="237" spans="11:14" s="2" customFormat="1" ht="12">
      <c r="K237" s="154"/>
      <c r="L237" s="154"/>
      <c r="M237" s="154"/>
      <c r="N237" s="154"/>
    </row>
    <row r="238" spans="11:14" s="2" customFormat="1" ht="12">
      <c r="K238" s="154"/>
      <c r="L238" s="154"/>
      <c r="M238" s="154"/>
      <c r="N238" s="154"/>
    </row>
    <row r="239" spans="11:14" s="2" customFormat="1" ht="12">
      <c r="K239" s="154"/>
      <c r="L239" s="154"/>
      <c r="M239" s="154"/>
      <c r="N239" s="154"/>
    </row>
    <row r="240" spans="11:14" s="2" customFormat="1" ht="12">
      <c r="K240" s="154"/>
      <c r="L240" s="154"/>
      <c r="M240" s="154"/>
      <c r="N240" s="154"/>
    </row>
    <row r="241" spans="11:14" s="2" customFormat="1" ht="12">
      <c r="K241" s="154"/>
      <c r="L241" s="154"/>
      <c r="M241" s="154"/>
      <c r="N241" s="154"/>
    </row>
    <row r="242" spans="11:14" s="2" customFormat="1" ht="12">
      <c r="K242" s="154"/>
      <c r="L242" s="154"/>
      <c r="M242" s="154"/>
      <c r="N242" s="154"/>
    </row>
    <row r="243" spans="11:14" s="2" customFormat="1" ht="12">
      <c r="K243" s="154"/>
      <c r="L243" s="154"/>
      <c r="M243" s="154"/>
      <c r="N243" s="154"/>
    </row>
    <row r="244" spans="11:14" s="2" customFormat="1" ht="12">
      <c r="K244" s="154"/>
      <c r="L244" s="154"/>
      <c r="M244" s="154"/>
      <c r="N244" s="154"/>
    </row>
    <row r="245" spans="11:14" s="2" customFormat="1" ht="12">
      <c r="K245" s="154"/>
      <c r="L245" s="154"/>
      <c r="M245" s="154"/>
      <c r="N245" s="154"/>
    </row>
    <row r="246" spans="11:14" s="2" customFormat="1" ht="12">
      <c r="K246" s="154"/>
      <c r="L246" s="154"/>
      <c r="M246" s="154"/>
      <c r="N246" s="154"/>
    </row>
  </sheetData>
  <sheetProtection/>
  <printOptions horizontalCentered="1"/>
  <pageMargins left="0" right="0" top="0.5" bottom="0.25" header="0.25" footer="0.25"/>
  <pageSetup blackAndWhite="1" orientation="portrait" r:id="rId4"/>
  <headerFooter alignWithMargins="0">
    <oddHeader xml:space="preserve">&amp;R   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249"/>
  <sheetViews>
    <sheetView showGridLines="0" showRowColHeaders="0" showZeros="0" workbookViewId="0" topLeftCell="A1">
      <selection activeCell="A12" sqref="A12:G15"/>
    </sheetView>
  </sheetViews>
  <sheetFormatPr defaultColWidth="9.00390625" defaultRowHeight="12.75"/>
  <cols>
    <col min="1" max="1" width="14.875" style="1" customWidth="1"/>
    <col min="2" max="2" width="11.875" style="1" customWidth="1"/>
    <col min="3" max="3" width="15.125" style="1" customWidth="1"/>
    <col min="4" max="4" width="10.75390625" style="1" customWidth="1"/>
    <col min="5" max="5" width="10.00390625" style="1" customWidth="1"/>
    <col min="6" max="7" width="15.625" style="1" customWidth="1"/>
    <col min="8" max="8" width="1.12109375" style="1" customWidth="1"/>
    <col min="9" max="9" width="0" style="1" hidden="1" customWidth="1"/>
    <col min="10" max="10" width="6.625" style="1" customWidth="1"/>
    <col min="11" max="11" width="6.25390625" style="166" customWidth="1"/>
    <col min="12" max="12" width="6.875" style="166" customWidth="1"/>
    <col min="13" max="14" width="8.875" style="166" customWidth="1"/>
    <col min="15" max="16" width="8.875" style="1" customWidth="1"/>
    <col min="17" max="17" width="13.00390625" style="1" customWidth="1"/>
    <col min="18" max="18" width="10.25390625" style="1" customWidth="1"/>
    <col min="19" max="16384" width="8.875" style="1" customWidth="1"/>
  </cols>
  <sheetData>
    <row r="1" spans="1:10" ht="19.5" customHeight="1" thickBot="1">
      <c r="A1" s="22"/>
      <c r="B1" s="23"/>
      <c r="C1" s="23"/>
      <c r="D1" s="23"/>
      <c r="E1" s="23"/>
      <c r="F1" s="23"/>
      <c r="G1" s="23"/>
      <c r="H1" s="23"/>
      <c r="I1" s="24"/>
      <c r="J1" s="24"/>
    </row>
    <row r="2" spans="1:10" ht="15" customHeight="1">
      <c r="A2" s="83" t="s">
        <v>0</v>
      </c>
      <c r="B2" s="19"/>
      <c r="C2" s="19"/>
      <c r="D2" s="19"/>
      <c r="E2" s="19"/>
      <c r="F2" s="19"/>
      <c r="G2" s="19"/>
      <c r="H2" s="61"/>
      <c r="I2" s="71"/>
      <c r="J2" s="24"/>
    </row>
    <row r="3" spans="1:10" ht="10.5" customHeight="1">
      <c r="A3" s="84" t="s">
        <v>1</v>
      </c>
      <c r="B3" s="85"/>
      <c r="C3" s="86"/>
      <c r="D3" s="87"/>
      <c r="E3" s="88"/>
      <c r="F3" s="88"/>
      <c r="G3" s="20"/>
      <c r="H3" s="62"/>
      <c r="I3" s="71"/>
      <c r="J3" s="24"/>
    </row>
    <row r="4" spans="1:10" ht="10.5" customHeight="1">
      <c r="A4" s="89" t="s">
        <v>2</v>
      </c>
      <c r="B4" s="88"/>
      <c r="C4" s="86"/>
      <c r="D4" s="87"/>
      <c r="E4" s="88"/>
      <c r="F4" s="88"/>
      <c r="G4" s="20"/>
      <c r="H4" s="62"/>
      <c r="I4" s="71"/>
      <c r="J4" s="24"/>
    </row>
    <row r="5" spans="1:14" ht="14.25" customHeight="1">
      <c r="A5" s="194" t="s">
        <v>52</v>
      </c>
      <c r="B5" s="88"/>
      <c r="C5" s="90"/>
      <c r="D5" s="91"/>
      <c r="E5" s="90"/>
      <c r="F5" s="88"/>
      <c r="G5" s="21"/>
      <c r="H5" s="63"/>
      <c r="I5" s="71"/>
      <c r="J5" s="24"/>
      <c r="K5" s="167"/>
      <c r="L5" s="167"/>
      <c r="M5" s="167"/>
      <c r="N5" s="167"/>
    </row>
    <row r="6" spans="1:14" ht="12.75" customHeight="1">
      <c r="A6" s="92"/>
      <c r="B6" s="93"/>
      <c r="C6" s="90"/>
      <c r="D6" s="91"/>
      <c r="E6" s="90"/>
      <c r="F6" s="94" t="s">
        <v>37</v>
      </c>
      <c r="G6" s="59"/>
      <c r="H6" s="64"/>
      <c r="I6" s="71"/>
      <c r="J6" s="24"/>
      <c r="K6" s="167"/>
      <c r="L6" s="167"/>
      <c r="M6" s="167"/>
      <c r="N6" s="167"/>
    </row>
    <row r="7" spans="1:14" s="15" customFormat="1" ht="12.75" customHeight="1">
      <c r="A7" s="114" t="s">
        <v>4</v>
      </c>
      <c r="B7" s="109">
        <f>'Asphalt Adj'!B7</f>
        <v>0</v>
      </c>
      <c r="C7" s="116"/>
      <c r="D7" s="114" t="s">
        <v>51</v>
      </c>
      <c r="E7" s="110">
        <f>'Asphalt Adj'!E7</f>
        <v>0</v>
      </c>
      <c r="F7" s="139"/>
      <c r="G7" s="139"/>
      <c r="H7" s="64"/>
      <c r="I7" s="72"/>
      <c r="J7" s="78"/>
      <c r="K7" s="168"/>
      <c r="L7" s="168"/>
      <c r="M7" s="168"/>
      <c r="N7" s="168"/>
    </row>
    <row r="8" spans="1:14" s="15" customFormat="1" ht="12.75" customHeight="1">
      <c r="A8" s="114" t="s">
        <v>5</v>
      </c>
      <c r="B8" s="111">
        <f>'Asphalt Adj'!B8</f>
        <v>0</v>
      </c>
      <c r="C8" s="115"/>
      <c r="D8" s="114" t="s">
        <v>63</v>
      </c>
      <c r="E8" s="110">
        <f>'Asphalt Adj'!E8</f>
        <v>0</v>
      </c>
      <c r="F8" s="116"/>
      <c r="G8" s="116"/>
      <c r="H8" s="64"/>
      <c r="I8" s="72"/>
      <c r="J8" s="78"/>
      <c r="K8" s="168"/>
      <c r="L8" t="s">
        <v>62</v>
      </c>
      <c r="M8" s="168"/>
      <c r="N8" s="168"/>
    </row>
    <row r="9" spans="1:14" s="15" customFormat="1" ht="12.75" customHeight="1">
      <c r="A9" s="114" t="s">
        <v>16</v>
      </c>
      <c r="B9" s="191"/>
      <c r="C9" s="114" t="s">
        <v>17</v>
      </c>
      <c r="D9" s="137"/>
      <c r="E9" s="114" t="s">
        <v>18</v>
      </c>
      <c r="F9" s="117"/>
      <c r="G9" s="118"/>
      <c r="H9" s="64"/>
      <c r="I9" s="72"/>
      <c r="J9" s="78"/>
      <c r="K9" s="168"/>
      <c r="L9" s="168">
        <v>4.348</v>
      </c>
      <c r="M9" s="168"/>
      <c r="N9" s="168"/>
    </row>
    <row r="10" spans="1:14" s="15" customFormat="1" ht="12.75" customHeight="1">
      <c r="A10" s="114"/>
      <c r="B10" s="114"/>
      <c r="C10" s="41"/>
      <c r="D10" s="190" t="s">
        <v>61</v>
      </c>
      <c r="E10" s="188">
        <f>IF(B8=0,"",VLOOKUP(B8,[2]!kyasp,2))</f>
      </c>
      <c r="F10" s="41"/>
      <c r="G10" s="41"/>
      <c r="H10" s="64"/>
      <c r="I10" s="72"/>
      <c r="J10" s="79"/>
      <c r="K10" s="168"/>
      <c r="L10" s="168"/>
      <c r="M10" s="168"/>
      <c r="N10" s="168"/>
    </row>
    <row r="11" spans="1:14" s="2" customFormat="1" ht="16.5" customHeight="1" thickBot="1">
      <c r="A11" s="16"/>
      <c r="B11" s="17"/>
      <c r="C11" s="17"/>
      <c r="D11" s="16" t="s">
        <v>60</v>
      </c>
      <c r="E11" s="188">
        <f>IF(E10="","",ROUND(E10/L9,2))</f>
      </c>
      <c r="F11" s="18"/>
      <c r="G11" s="17"/>
      <c r="H11" s="65"/>
      <c r="I11" s="73"/>
      <c r="J11" s="80"/>
      <c r="K11" s="169"/>
      <c r="L11" s="169"/>
      <c r="M11" s="169"/>
      <c r="N11" s="169"/>
    </row>
    <row r="12" spans="1:14" ht="12" customHeight="1" thickTop="1">
      <c r="A12" s="43" t="s">
        <v>19</v>
      </c>
      <c r="B12" s="45" t="s">
        <v>55</v>
      </c>
      <c r="C12" s="44" t="s">
        <v>20</v>
      </c>
      <c r="D12" s="44" t="s">
        <v>21</v>
      </c>
      <c r="E12" s="45" t="s">
        <v>54</v>
      </c>
      <c r="F12" s="45" t="s">
        <v>22</v>
      </c>
      <c r="G12" s="46" t="s">
        <v>56</v>
      </c>
      <c r="H12" s="66"/>
      <c r="I12" s="71"/>
      <c r="J12" s="81"/>
      <c r="K12" s="167"/>
      <c r="L12" s="167"/>
      <c r="M12" s="167"/>
      <c r="N12" s="167"/>
    </row>
    <row r="13" spans="1:14" ht="12" customHeight="1">
      <c r="A13" s="47" t="s">
        <v>23</v>
      </c>
      <c r="B13" s="48" t="s">
        <v>57</v>
      </c>
      <c r="C13" s="49" t="s">
        <v>25</v>
      </c>
      <c r="D13" s="49" t="s">
        <v>26</v>
      </c>
      <c r="E13" s="50" t="s">
        <v>30</v>
      </c>
      <c r="F13" s="50" t="s">
        <v>27</v>
      </c>
      <c r="G13" s="51"/>
      <c r="H13" s="66"/>
      <c r="I13" s="74"/>
      <c r="J13" s="81"/>
      <c r="K13" s="170"/>
      <c r="L13" s="170"/>
      <c r="M13" s="170"/>
      <c r="N13" s="170"/>
    </row>
    <row r="14" spans="1:10" ht="12" customHeight="1">
      <c r="A14" s="52"/>
      <c r="B14" s="48" t="s">
        <v>24</v>
      </c>
      <c r="C14" s="49" t="s">
        <v>29</v>
      </c>
      <c r="D14" s="49" t="s">
        <v>24</v>
      </c>
      <c r="E14" s="50" t="s">
        <v>28</v>
      </c>
      <c r="F14" s="50" t="s">
        <v>31</v>
      </c>
      <c r="G14" s="53" t="s">
        <v>8</v>
      </c>
      <c r="H14" s="66"/>
      <c r="I14" s="75"/>
      <c r="J14" s="81"/>
    </row>
    <row r="15" spans="1:10" ht="12" customHeight="1" thickBot="1">
      <c r="A15" s="54"/>
      <c r="B15" s="49" t="s">
        <v>28</v>
      </c>
      <c r="C15" s="55" t="s">
        <v>32</v>
      </c>
      <c r="D15" s="55"/>
      <c r="E15" s="56" t="s">
        <v>33</v>
      </c>
      <c r="F15" s="57" t="s">
        <v>53</v>
      </c>
      <c r="G15" s="58"/>
      <c r="H15" s="67"/>
      <c r="I15" s="71"/>
      <c r="J15" s="24"/>
    </row>
    <row r="16" spans="1:12" ht="12.75" customHeight="1" thickTop="1">
      <c r="A16" s="184"/>
      <c r="B16" s="189">
        <f>IF(A16="","",ROUND(L16/$L$9,2))</f>
      </c>
      <c r="C16" s="185"/>
      <c r="D16" s="60">
        <f>IF(A16=0,"",$B$9)</f>
      </c>
      <c r="E16" s="104">
        <f>IF(A16="","",$E$11)</f>
      </c>
      <c r="F16" s="105">
        <f>IF(A16=0,0,IF(ROUND(((B16-$E$11)/$E$11),4)&gt;0.05,ROUND(((B16-$E$11)/$E$11)-0.05,4),IF(ROUND(((B16-$E$11)/$E$11),4)&lt;-0.05,ROUND((((B16-$E$11)/$E$11)+0.05),4),0)))</f>
        <v>0</v>
      </c>
      <c r="G16" s="40">
        <f>IF(A16=0,"",IF(ROUND((D16*C16*$E$11*F16),2)=0,"NO ADJ",ROUND((D16*C16*$E$11*F16),2)))</f>
      </c>
      <c r="H16" s="68"/>
      <c r="I16" s="76">
        <f>SUM($G$16:G16)</f>
        <v>0</v>
      </c>
      <c r="J16" s="24"/>
      <c r="L16" s="103">
        <f>IF(A16=0,"",VLOOKUP(A16,[2]!kyasp,2))</f>
      </c>
    </row>
    <row r="17" spans="1:12" ht="12.75" customHeight="1">
      <c r="A17" s="184"/>
      <c r="B17" s="189">
        <f aca="true" t="shared" si="0" ref="B17:B51">IF(A17="","",ROUND(L17/$L$9,2))</f>
      </c>
      <c r="C17" s="185"/>
      <c r="D17" s="60">
        <f aca="true" t="shared" si="1" ref="D17:D51">IF(A17=0,"",$B$9)</f>
      </c>
      <c r="E17" s="104">
        <f aca="true" t="shared" si="2" ref="E17:E51">IF(A17="","",$E$11)</f>
      </c>
      <c r="F17" s="105">
        <f aca="true" t="shared" si="3" ref="F17:F51">IF(A17=0,0,IF(ROUND(((B17-$E$11)/$E$11),4)&gt;0.05,ROUND(((B17-$E$11)/$E$11)-0.05,4),IF(ROUND(((B17-$E$11)/$E$11),4)&lt;-0.05,ROUND((((B17-$E$11)/$E$11)+0.05),4),0)))</f>
        <v>0</v>
      </c>
      <c r="G17" s="40">
        <f aca="true" t="shared" si="4" ref="G17:G51">IF(A17=0,"",IF(ROUND((D17*C17*$E$11*F17),2)=0,"NO ADJ",ROUND((D17*C17*$E$11*F17),2)))</f>
      </c>
      <c r="H17" s="68"/>
      <c r="I17" s="76">
        <f>SUM($G$16:G17)</f>
        <v>0</v>
      </c>
      <c r="J17" s="24"/>
      <c r="L17" s="103">
        <f>IF(A17=0,"",VLOOKUP(A17,[2]!kyasp,2))</f>
      </c>
    </row>
    <row r="18" spans="1:12" ht="12.75" customHeight="1">
      <c r="A18" s="184"/>
      <c r="B18" s="189">
        <f t="shared" si="0"/>
      </c>
      <c r="C18" s="185"/>
      <c r="D18" s="60">
        <f t="shared" si="1"/>
      </c>
      <c r="E18" s="104">
        <f t="shared" si="2"/>
      </c>
      <c r="F18" s="105">
        <f t="shared" si="3"/>
        <v>0</v>
      </c>
      <c r="G18" s="40">
        <f t="shared" si="4"/>
      </c>
      <c r="H18" s="68"/>
      <c r="I18" s="76">
        <f>SUM($G$16:G18)</f>
        <v>0</v>
      </c>
      <c r="J18" s="24"/>
      <c r="L18" s="103">
        <f>IF(A18=0,"",VLOOKUP(A18,[2]!kyasp,2))</f>
      </c>
    </row>
    <row r="19" spans="1:12" ht="12.75" customHeight="1">
      <c r="A19" s="184"/>
      <c r="B19" s="189">
        <f t="shared" si="0"/>
      </c>
      <c r="C19" s="185"/>
      <c r="D19" s="60">
        <f t="shared" si="1"/>
      </c>
      <c r="E19" s="104">
        <f t="shared" si="2"/>
      </c>
      <c r="F19" s="105">
        <f t="shared" si="3"/>
        <v>0</v>
      </c>
      <c r="G19" s="40">
        <f t="shared" si="4"/>
      </c>
      <c r="H19" s="68"/>
      <c r="I19" s="76">
        <f>SUM($G$16:G19)</f>
        <v>0</v>
      </c>
      <c r="J19" s="24"/>
      <c r="L19" s="103">
        <f>IF(A19=0,"",VLOOKUP(A19,[2]!kyasp,2))</f>
      </c>
    </row>
    <row r="20" spans="1:12" ht="12.75" customHeight="1">
      <c r="A20" s="184"/>
      <c r="B20" s="189">
        <f t="shared" si="0"/>
      </c>
      <c r="C20" s="185"/>
      <c r="D20" s="60">
        <f t="shared" si="1"/>
      </c>
      <c r="E20" s="104">
        <f t="shared" si="2"/>
      </c>
      <c r="F20" s="105">
        <f t="shared" si="3"/>
        <v>0</v>
      </c>
      <c r="G20" s="40">
        <f t="shared" si="4"/>
      </c>
      <c r="H20" s="68"/>
      <c r="I20" s="76">
        <f>SUM($G$16:G20)</f>
        <v>0</v>
      </c>
      <c r="J20" s="24"/>
      <c r="L20" s="103">
        <f>IF(A20=0,"",VLOOKUP(A20,[2]!kyasp,2))</f>
      </c>
    </row>
    <row r="21" spans="1:12" ht="12.75" customHeight="1">
      <c r="A21" s="184"/>
      <c r="B21" s="189">
        <f t="shared" si="0"/>
      </c>
      <c r="C21" s="185"/>
      <c r="D21" s="60">
        <f t="shared" si="1"/>
      </c>
      <c r="E21" s="104">
        <f t="shared" si="2"/>
      </c>
      <c r="F21" s="105">
        <f t="shared" si="3"/>
        <v>0</v>
      </c>
      <c r="G21" s="40">
        <f t="shared" si="4"/>
      </c>
      <c r="H21" s="68"/>
      <c r="I21" s="76">
        <f>SUM($G$16:G21)</f>
        <v>0</v>
      </c>
      <c r="J21" s="24"/>
      <c r="L21" s="103">
        <f>IF(A21=0,"",VLOOKUP(A21,[2]!kyasp,2))</f>
      </c>
    </row>
    <row r="22" spans="1:12" ht="12.75" customHeight="1">
      <c r="A22" s="184"/>
      <c r="B22" s="189">
        <f t="shared" si="0"/>
      </c>
      <c r="C22" s="185"/>
      <c r="D22" s="60">
        <f t="shared" si="1"/>
      </c>
      <c r="E22" s="104">
        <f t="shared" si="2"/>
      </c>
      <c r="F22" s="105">
        <f t="shared" si="3"/>
        <v>0</v>
      </c>
      <c r="G22" s="40">
        <f t="shared" si="4"/>
      </c>
      <c r="H22" s="68"/>
      <c r="I22" s="76">
        <f>SUM($G$16:G22)</f>
        <v>0</v>
      </c>
      <c r="J22" s="24"/>
      <c r="L22" s="103">
        <f>IF(A22=0,"",VLOOKUP(A22,[2]!kyasp,2))</f>
      </c>
    </row>
    <row r="23" spans="1:12" ht="12.75" customHeight="1">
      <c r="A23" s="184"/>
      <c r="B23" s="189">
        <f t="shared" si="0"/>
      </c>
      <c r="C23" s="185"/>
      <c r="D23" s="60">
        <f t="shared" si="1"/>
      </c>
      <c r="E23" s="104">
        <f t="shared" si="2"/>
      </c>
      <c r="F23" s="105">
        <f t="shared" si="3"/>
        <v>0</v>
      </c>
      <c r="G23" s="40">
        <f t="shared" si="4"/>
      </c>
      <c r="H23" s="68"/>
      <c r="I23" s="76">
        <f>SUM($G$16:G23)</f>
        <v>0</v>
      </c>
      <c r="J23" s="24"/>
      <c r="L23" s="103">
        <f>IF(A23=0,"",VLOOKUP(A23,[2]!kyasp,2))</f>
      </c>
    </row>
    <row r="24" spans="1:12" ht="12.75" customHeight="1">
      <c r="A24" s="184"/>
      <c r="B24" s="189">
        <f t="shared" si="0"/>
      </c>
      <c r="C24" s="185"/>
      <c r="D24" s="60">
        <f t="shared" si="1"/>
      </c>
      <c r="E24" s="104">
        <f t="shared" si="2"/>
      </c>
      <c r="F24" s="105">
        <f t="shared" si="3"/>
        <v>0</v>
      </c>
      <c r="G24" s="40">
        <f t="shared" si="4"/>
      </c>
      <c r="H24" s="68"/>
      <c r="I24" s="76">
        <f>SUM($G$16:G24)</f>
        <v>0</v>
      </c>
      <c r="J24" s="24"/>
      <c r="L24" s="103">
        <f>IF(A24=0,"",VLOOKUP(A24,[2]!kyasp,2))</f>
      </c>
    </row>
    <row r="25" spans="1:12" ht="12.75" customHeight="1">
      <c r="A25" s="184"/>
      <c r="B25" s="189">
        <f t="shared" si="0"/>
      </c>
      <c r="C25" s="185"/>
      <c r="D25" s="60">
        <f t="shared" si="1"/>
      </c>
      <c r="E25" s="104">
        <f t="shared" si="2"/>
      </c>
      <c r="F25" s="105">
        <f t="shared" si="3"/>
        <v>0</v>
      </c>
      <c r="G25" s="40">
        <f t="shared" si="4"/>
      </c>
      <c r="H25" s="68"/>
      <c r="I25" s="76">
        <f>SUM($G$16:G25)</f>
        <v>0</v>
      </c>
      <c r="J25" s="24"/>
      <c r="L25" s="103">
        <f>IF(A25=0,"",VLOOKUP(A25,[2]!kyasp,2))</f>
      </c>
    </row>
    <row r="26" spans="1:12" ht="12.75" customHeight="1">
      <c r="A26" s="184"/>
      <c r="B26" s="189">
        <f t="shared" si="0"/>
      </c>
      <c r="C26" s="185"/>
      <c r="D26" s="60">
        <f t="shared" si="1"/>
      </c>
      <c r="E26" s="104">
        <f t="shared" si="2"/>
      </c>
      <c r="F26" s="105">
        <f t="shared" si="3"/>
        <v>0</v>
      </c>
      <c r="G26" s="40">
        <f t="shared" si="4"/>
      </c>
      <c r="H26" s="68"/>
      <c r="I26" s="76">
        <f>SUM($G$16:G26)</f>
        <v>0</v>
      </c>
      <c r="J26" s="24"/>
      <c r="L26" s="103">
        <f>IF(A26=0,"",VLOOKUP(A26,[2]!kyasp,2))</f>
      </c>
    </row>
    <row r="27" spans="1:12" ht="12.75" customHeight="1">
      <c r="A27" s="184"/>
      <c r="B27" s="189">
        <f t="shared" si="0"/>
      </c>
      <c r="C27" s="185"/>
      <c r="D27" s="60">
        <f t="shared" si="1"/>
      </c>
      <c r="E27" s="104">
        <f t="shared" si="2"/>
      </c>
      <c r="F27" s="105">
        <f t="shared" si="3"/>
        <v>0</v>
      </c>
      <c r="G27" s="40">
        <f t="shared" si="4"/>
      </c>
      <c r="H27" s="68"/>
      <c r="I27" s="76">
        <f>SUM($G$16:G27)</f>
        <v>0</v>
      </c>
      <c r="J27" s="24"/>
      <c r="L27" s="103">
        <f>IF(A27=0,"",VLOOKUP(A27,[2]!kyasp,2))</f>
      </c>
    </row>
    <row r="28" spans="1:12" ht="12.75" customHeight="1">
      <c r="A28" s="184"/>
      <c r="B28" s="189">
        <f t="shared" si="0"/>
      </c>
      <c r="C28" s="185"/>
      <c r="D28" s="60">
        <f t="shared" si="1"/>
      </c>
      <c r="E28" s="104">
        <f t="shared" si="2"/>
      </c>
      <c r="F28" s="105">
        <f t="shared" si="3"/>
        <v>0</v>
      </c>
      <c r="G28" s="40">
        <f t="shared" si="4"/>
      </c>
      <c r="H28" s="68"/>
      <c r="I28" s="76">
        <f>SUM($G$16:G28)</f>
        <v>0</v>
      </c>
      <c r="J28" s="24"/>
      <c r="L28" s="103">
        <f>IF(A28=0,"",VLOOKUP(A28,[2]!kyasp,2))</f>
      </c>
    </row>
    <row r="29" spans="1:12" ht="12.75" customHeight="1">
      <c r="A29" s="184"/>
      <c r="B29" s="189">
        <f t="shared" si="0"/>
      </c>
      <c r="C29" s="185"/>
      <c r="D29" s="60">
        <f t="shared" si="1"/>
      </c>
      <c r="E29" s="104">
        <f t="shared" si="2"/>
      </c>
      <c r="F29" s="105">
        <f t="shared" si="3"/>
        <v>0</v>
      </c>
      <c r="G29" s="40">
        <f t="shared" si="4"/>
      </c>
      <c r="H29" s="68"/>
      <c r="I29" s="76">
        <f>SUM($G$16:G29)</f>
        <v>0</v>
      </c>
      <c r="J29" s="24"/>
      <c r="L29" s="103">
        <f>IF(A29=0,"",VLOOKUP(A29,[2]!kyasp,2))</f>
      </c>
    </row>
    <row r="30" spans="1:12" ht="12.75" customHeight="1">
      <c r="A30" s="184"/>
      <c r="B30" s="189">
        <f t="shared" si="0"/>
      </c>
      <c r="C30" s="185"/>
      <c r="D30" s="60">
        <f t="shared" si="1"/>
      </c>
      <c r="E30" s="104">
        <f t="shared" si="2"/>
      </c>
      <c r="F30" s="105">
        <f t="shared" si="3"/>
        <v>0</v>
      </c>
      <c r="G30" s="40">
        <f t="shared" si="4"/>
      </c>
      <c r="H30" s="68"/>
      <c r="I30" s="76">
        <f>SUM($G$16:G30)</f>
        <v>0</v>
      </c>
      <c r="J30" s="24"/>
      <c r="L30" s="103">
        <f>IF(A30=0,"",VLOOKUP(A30,[2]!kyasp,2))</f>
      </c>
    </row>
    <row r="31" spans="1:12" ht="12.75" customHeight="1">
      <c r="A31" s="184"/>
      <c r="B31" s="189">
        <f t="shared" si="0"/>
      </c>
      <c r="C31" s="185"/>
      <c r="D31" s="60">
        <f t="shared" si="1"/>
      </c>
      <c r="E31" s="104">
        <f t="shared" si="2"/>
      </c>
      <c r="F31" s="105">
        <f t="shared" si="3"/>
        <v>0</v>
      </c>
      <c r="G31" s="40">
        <f t="shared" si="4"/>
      </c>
      <c r="H31" s="68"/>
      <c r="I31" s="76">
        <f>SUM($G$16:G31)</f>
        <v>0</v>
      </c>
      <c r="J31" s="24"/>
      <c r="L31" s="103">
        <f>IF(A31=0,"",VLOOKUP(A31,[2]!kyasp,2))</f>
      </c>
    </row>
    <row r="32" spans="1:12" ht="12.75" customHeight="1">
      <c r="A32" s="184"/>
      <c r="B32" s="189">
        <f t="shared" si="0"/>
      </c>
      <c r="C32" s="185"/>
      <c r="D32" s="60">
        <f t="shared" si="1"/>
      </c>
      <c r="E32" s="104">
        <f t="shared" si="2"/>
      </c>
      <c r="F32" s="105">
        <f t="shared" si="3"/>
        <v>0</v>
      </c>
      <c r="G32" s="40">
        <f t="shared" si="4"/>
      </c>
      <c r="H32" s="68"/>
      <c r="I32" s="76">
        <f>SUM($G$16:G32)</f>
        <v>0</v>
      </c>
      <c r="J32" s="24"/>
      <c r="L32" s="103">
        <f>IF(A32=0,"",VLOOKUP(A32,[2]!kyasp,2))</f>
      </c>
    </row>
    <row r="33" spans="1:12" ht="12.75" customHeight="1">
      <c r="A33" s="184"/>
      <c r="B33" s="189">
        <f t="shared" si="0"/>
      </c>
      <c r="C33" s="185"/>
      <c r="D33" s="60">
        <f t="shared" si="1"/>
      </c>
      <c r="E33" s="104">
        <f t="shared" si="2"/>
      </c>
      <c r="F33" s="105">
        <f t="shared" si="3"/>
        <v>0</v>
      </c>
      <c r="G33" s="40">
        <f t="shared" si="4"/>
      </c>
      <c r="H33" s="68"/>
      <c r="I33" s="76">
        <f>SUM($G$16:G33)</f>
        <v>0</v>
      </c>
      <c r="J33" s="24"/>
      <c r="L33" s="103">
        <f>IF(A33=0,"",VLOOKUP(A33,[2]!kyasp,2))</f>
      </c>
    </row>
    <row r="34" spans="1:12" ht="12.75" customHeight="1">
      <c r="A34" s="184"/>
      <c r="B34" s="189">
        <f t="shared" si="0"/>
      </c>
      <c r="C34" s="185"/>
      <c r="D34" s="60">
        <f t="shared" si="1"/>
      </c>
      <c r="E34" s="104">
        <f t="shared" si="2"/>
      </c>
      <c r="F34" s="105">
        <f t="shared" si="3"/>
        <v>0</v>
      </c>
      <c r="G34" s="40">
        <f t="shared" si="4"/>
      </c>
      <c r="H34" s="68"/>
      <c r="I34" s="76">
        <f>SUM($G$16:G34)</f>
        <v>0</v>
      </c>
      <c r="J34" s="24"/>
      <c r="L34" s="103">
        <f>IF(A34=0,"",VLOOKUP(A34,[2]!kyasp,2))</f>
      </c>
    </row>
    <row r="35" spans="1:12" ht="12.75" customHeight="1">
      <c r="A35" s="184"/>
      <c r="B35" s="189">
        <f t="shared" si="0"/>
      </c>
      <c r="C35" s="185"/>
      <c r="D35" s="60">
        <f t="shared" si="1"/>
      </c>
      <c r="E35" s="104">
        <f t="shared" si="2"/>
      </c>
      <c r="F35" s="105">
        <f t="shared" si="3"/>
        <v>0</v>
      </c>
      <c r="G35" s="40">
        <f t="shared" si="4"/>
      </c>
      <c r="H35" s="68"/>
      <c r="I35" s="76">
        <f>SUM($G$16:G35)</f>
        <v>0</v>
      </c>
      <c r="J35" s="24"/>
      <c r="L35" s="103">
        <f>IF(A35=0,"",VLOOKUP(A35,[2]!kyasp,2))</f>
      </c>
    </row>
    <row r="36" spans="1:12" ht="12.75" customHeight="1">
      <c r="A36" s="184"/>
      <c r="B36" s="189">
        <f t="shared" si="0"/>
      </c>
      <c r="C36" s="185"/>
      <c r="D36" s="60">
        <f t="shared" si="1"/>
      </c>
      <c r="E36" s="104">
        <f t="shared" si="2"/>
      </c>
      <c r="F36" s="105">
        <f t="shared" si="3"/>
        <v>0</v>
      </c>
      <c r="G36" s="40">
        <f t="shared" si="4"/>
      </c>
      <c r="H36" s="68"/>
      <c r="I36" s="76">
        <f>SUM($G$16:G36)</f>
        <v>0</v>
      </c>
      <c r="J36" s="24"/>
      <c r="L36" s="103">
        <f>IF(A36=0,"",VLOOKUP(A36,[2]!kyasp,2))</f>
      </c>
    </row>
    <row r="37" spans="1:12" ht="12.75" customHeight="1">
      <c r="A37" s="184"/>
      <c r="B37" s="189">
        <f t="shared" si="0"/>
      </c>
      <c r="C37" s="185"/>
      <c r="D37" s="60">
        <f t="shared" si="1"/>
      </c>
      <c r="E37" s="104">
        <f t="shared" si="2"/>
      </c>
      <c r="F37" s="105">
        <f t="shared" si="3"/>
        <v>0</v>
      </c>
      <c r="G37" s="40">
        <f t="shared" si="4"/>
      </c>
      <c r="H37" s="68"/>
      <c r="I37" s="76">
        <f>SUM($G$16:G37)</f>
        <v>0</v>
      </c>
      <c r="J37" s="24"/>
      <c r="L37" s="103">
        <f>IF(A37=0,"",VLOOKUP(A37,[2]!kyasp,2))</f>
      </c>
    </row>
    <row r="38" spans="1:12" ht="12.75" customHeight="1">
      <c r="A38" s="184"/>
      <c r="B38" s="189">
        <f t="shared" si="0"/>
      </c>
      <c r="C38" s="185"/>
      <c r="D38" s="60">
        <f t="shared" si="1"/>
      </c>
      <c r="E38" s="104">
        <f t="shared" si="2"/>
      </c>
      <c r="F38" s="105">
        <f t="shared" si="3"/>
        <v>0</v>
      </c>
      <c r="G38" s="40">
        <f t="shared" si="4"/>
      </c>
      <c r="H38" s="68"/>
      <c r="I38" s="76">
        <f>SUM($G$16:G38)</f>
        <v>0</v>
      </c>
      <c r="J38" s="24"/>
      <c r="L38" s="103">
        <f>IF(A38=0,"",VLOOKUP(A38,[2]!kyasp,2))</f>
      </c>
    </row>
    <row r="39" spans="1:12" ht="12.75" customHeight="1">
      <c r="A39" s="184"/>
      <c r="B39" s="189">
        <f t="shared" si="0"/>
      </c>
      <c r="C39" s="185"/>
      <c r="D39" s="60">
        <f t="shared" si="1"/>
      </c>
      <c r="E39" s="104">
        <f t="shared" si="2"/>
      </c>
      <c r="F39" s="105">
        <f t="shared" si="3"/>
        <v>0</v>
      </c>
      <c r="G39" s="40">
        <f t="shared" si="4"/>
      </c>
      <c r="H39" s="68"/>
      <c r="I39" s="76">
        <f>SUM($G$16:G39)</f>
        <v>0</v>
      </c>
      <c r="J39" s="24"/>
      <c r="L39" s="103">
        <f>IF(A39=0,"",VLOOKUP(A39,[2]!kyasp,2))</f>
      </c>
    </row>
    <row r="40" spans="1:12" ht="12.75" customHeight="1">
      <c r="A40" s="184"/>
      <c r="B40" s="189">
        <f t="shared" si="0"/>
      </c>
      <c r="C40" s="185"/>
      <c r="D40" s="60">
        <f t="shared" si="1"/>
      </c>
      <c r="E40" s="104">
        <f t="shared" si="2"/>
      </c>
      <c r="F40" s="105">
        <f t="shared" si="3"/>
        <v>0</v>
      </c>
      <c r="G40" s="40">
        <f t="shared" si="4"/>
      </c>
      <c r="H40" s="68"/>
      <c r="I40" s="76">
        <f>SUM($G$16:G40)</f>
        <v>0</v>
      </c>
      <c r="J40" s="24"/>
      <c r="L40" s="103">
        <f>IF(A40=0,"",VLOOKUP(A40,[2]!kyasp,2))</f>
      </c>
    </row>
    <row r="41" spans="1:12" ht="12.75" customHeight="1">
      <c r="A41" s="184"/>
      <c r="B41" s="189">
        <f t="shared" si="0"/>
      </c>
      <c r="C41" s="185"/>
      <c r="D41" s="60">
        <f t="shared" si="1"/>
      </c>
      <c r="E41" s="104">
        <f t="shared" si="2"/>
      </c>
      <c r="F41" s="105">
        <f t="shared" si="3"/>
        <v>0</v>
      </c>
      <c r="G41" s="40">
        <f t="shared" si="4"/>
      </c>
      <c r="H41" s="68"/>
      <c r="I41" s="76">
        <f>SUM($G$16:G41)</f>
        <v>0</v>
      </c>
      <c r="J41" s="24"/>
      <c r="L41" s="103">
        <f>IF(A41=0,"",VLOOKUP(A41,[2]!kyasp,2))</f>
      </c>
    </row>
    <row r="42" spans="1:12" ht="12.75" customHeight="1">
      <c r="A42" s="184"/>
      <c r="B42" s="189">
        <f t="shared" si="0"/>
      </c>
      <c r="C42" s="185"/>
      <c r="D42" s="60">
        <f t="shared" si="1"/>
      </c>
      <c r="E42" s="104">
        <f t="shared" si="2"/>
      </c>
      <c r="F42" s="105">
        <f t="shared" si="3"/>
        <v>0</v>
      </c>
      <c r="G42" s="40">
        <f t="shared" si="4"/>
      </c>
      <c r="H42" s="68"/>
      <c r="I42" s="76">
        <f>SUM($G$16:G42)</f>
        <v>0</v>
      </c>
      <c r="J42" s="24"/>
      <c r="L42" s="103">
        <f>IF(A42=0,"",VLOOKUP(A42,[2]!kyasp,2))</f>
      </c>
    </row>
    <row r="43" spans="1:12" ht="12.75" customHeight="1">
      <c r="A43" s="184"/>
      <c r="B43" s="189">
        <f t="shared" si="0"/>
      </c>
      <c r="C43" s="185"/>
      <c r="D43" s="60">
        <f t="shared" si="1"/>
      </c>
      <c r="E43" s="104">
        <f t="shared" si="2"/>
      </c>
      <c r="F43" s="105">
        <f t="shared" si="3"/>
        <v>0</v>
      </c>
      <c r="G43" s="40">
        <f t="shared" si="4"/>
      </c>
      <c r="H43" s="68"/>
      <c r="I43" s="76">
        <f>SUM($G$16:G43)</f>
        <v>0</v>
      </c>
      <c r="J43" s="24"/>
      <c r="L43" s="103">
        <f>IF(A43=0,"",VLOOKUP(A43,[2]!kyasp,2))</f>
      </c>
    </row>
    <row r="44" spans="1:12" ht="12.75" customHeight="1">
      <c r="A44" s="184"/>
      <c r="B44" s="189">
        <f t="shared" si="0"/>
      </c>
      <c r="C44" s="185"/>
      <c r="D44" s="60">
        <f t="shared" si="1"/>
      </c>
      <c r="E44" s="104">
        <f t="shared" si="2"/>
      </c>
      <c r="F44" s="105">
        <f t="shared" si="3"/>
        <v>0</v>
      </c>
      <c r="G44" s="40">
        <f t="shared" si="4"/>
      </c>
      <c r="H44" s="68"/>
      <c r="I44" s="76">
        <f>SUM($G$16:G44)</f>
        <v>0</v>
      </c>
      <c r="J44" s="24"/>
      <c r="L44" s="103">
        <f>IF(A44=0,"",VLOOKUP(A44,[2]!kyasp,2))</f>
      </c>
    </row>
    <row r="45" spans="1:12" ht="12.75" customHeight="1">
      <c r="A45" s="184"/>
      <c r="B45" s="189">
        <f t="shared" si="0"/>
      </c>
      <c r="C45" s="185"/>
      <c r="D45" s="60">
        <f t="shared" si="1"/>
      </c>
      <c r="E45" s="104">
        <f t="shared" si="2"/>
      </c>
      <c r="F45" s="105">
        <f t="shared" si="3"/>
        <v>0</v>
      </c>
      <c r="G45" s="40">
        <f t="shared" si="4"/>
      </c>
      <c r="H45" s="68"/>
      <c r="I45" s="76">
        <f>SUM($G$16:G45)</f>
        <v>0</v>
      </c>
      <c r="J45" s="24"/>
      <c r="L45" s="103">
        <f>IF(A45=0,"",VLOOKUP(A45,[2]!kyasp,2))</f>
      </c>
    </row>
    <row r="46" spans="1:12" ht="13.5" customHeight="1">
      <c r="A46" s="184"/>
      <c r="B46" s="189">
        <f t="shared" si="0"/>
      </c>
      <c r="C46" s="185"/>
      <c r="D46" s="60">
        <f t="shared" si="1"/>
      </c>
      <c r="E46" s="104">
        <f t="shared" si="2"/>
      </c>
      <c r="F46" s="105">
        <f t="shared" si="3"/>
        <v>0</v>
      </c>
      <c r="G46" s="40">
        <f t="shared" si="4"/>
      </c>
      <c r="H46" s="68"/>
      <c r="I46" s="76">
        <f>SUM($G$16:G46)</f>
        <v>0</v>
      </c>
      <c r="J46" s="24"/>
      <c r="L46" s="103">
        <f>IF(A46=0,"",VLOOKUP(A46,[2]!kyasp,2))</f>
      </c>
    </row>
    <row r="47" spans="1:14" ht="12.75" customHeight="1">
      <c r="A47" s="184"/>
      <c r="B47" s="189">
        <f t="shared" si="0"/>
      </c>
      <c r="C47" s="185"/>
      <c r="D47" s="60">
        <f t="shared" si="1"/>
      </c>
      <c r="E47" s="104">
        <f t="shared" si="2"/>
      </c>
      <c r="F47" s="105">
        <f t="shared" si="3"/>
        <v>0</v>
      </c>
      <c r="G47" s="40">
        <f t="shared" si="4"/>
      </c>
      <c r="H47" s="68"/>
      <c r="I47" s="76"/>
      <c r="J47" s="24"/>
      <c r="K47" s="171"/>
      <c r="L47" s="170"/>
      <c r="M47" s="172"/>
      <c r="N47" s="172"/>
    </row>
    <row r="48" spans="1:14" ht="12.75" customHeight="1">
      <c r="A48" s="184"/>
      <c r="B48" s="189">
        <f t="shared" si="0"/>
      </c>
      <c r="C48" s="185"/>
      <c r="D48" s="60">
        <f t="shared" si="1"/>
      </c>
      <c r="E48" s="104">
        <f t="shared" si="2"/>
      </c>
      <c r="F48" s="105">
        <f t="shared" si="3"/>
        <v>0</v>
      </c>
      <c r="G48" s="40">
        <f t="shared" si="4"/>
      </c>
      <c r="H48" s="69"/>
      <c r="I48" s="77"/>
      <c r="J48" s="24"/>
      <c r="K48" s="171"/>
      <c r="L48" s="170"/>
      <c r="M48" s="172"/>
      <c r="N48" s="172"/>
    </row>
    <row r="49" spans="1:14" ht="12.75" customHeight="1">
      <c r="A49" s="184"/>
      <c r="B49" s="189">
        <f t="shared" si="0"/>
      </c>
      <c r="C49" s="185"/>
      <c r="D49" s="60">
        <f t="shared" si="1"/>
      </c>
      <c r="E49" s="104">
        <f t="shared" si="2"/>
      </c>
      <c r="F49" s="105">
        <f t="shared" si="3"/>
        <v>0</v>
      </c>
      <c r="G49" s="40">
        <f t="shared" si="4"/>
      </c>
      <c r="H49" s="69"/>
      <c r="I49" s="77"/>
      <c r="J49" s="24"/>
      <c r="K49" s="171"/>
      <c r="L49" s="170"/>
      <c r="M49" s="172"/>
      <c r="N49" s="172"/>
    </row>
    <row r="50" spans="1:14" ht="12.75" customHeight="1">
      <c r="A50" s="184"/>
      <c r="B50" s="189">
        <f t="shared" si="0"/>
      </c>
      <c r="C50" s="185"/>
      <c r="D50" s="60">
        <f t="shared" si="1"/>
      </c>
      <c r="E50" s="104">
        <f t="shared" si="2"/>
      </c>
      <c r="F50" s="105">
        <f t="shared" si="3"/>
        <v>0</v>
      </c>
      <c r="G50" s="40">
        <f t="shared" si="4"/>
      </c>
      <c r="H50" s="69"/>
      <c r="I50" s="77"/>
      <c r="J50" s="24"/>
      <c r="K50" s="171"/>
      <c r="L50" s="170"/>
      <c r="M50" s="172"/>
      <c r="N50" s="172"/>
    </row>
    <row r="51" spans="1:14" ht="12.75" customHeight="1">
      <c r="A51" s="184"/>
      <c r="B51" s="189">
        <f t="shared" si="0"/>
      </c>
      <c r="C51" s="185"/>
      <c r="D51" s="60">
        <f t="shared" si="1"/>
      </c>
      <c r="E51" s="104">
        <f t="shared" si="2"/>
      </c>
      <c r="F51" s="105">
        <f t="shared" si="3"/>
        <v>0</v>
      </c>
      <c r="G51" s="40">
        <f t="shared" si="4"/>
      </c>
      <c r="H51" s="69"/>
      <c r="I51" s="77"/>
      <c r="J51" s="24"/>
      <c r="K51" s="171"/>
      <c r="L51" s="170"/>
      <c r="M51" s="172"/>
      <c r="N51" s="172"/>
    </row>
    <row r="52" spans="1:14" ht="12.75" customHeight="1">
      <c r="A52"/>
      <c r="B52"/>
      <c r="C52"/>
      <c r="D52"/>
      <c r="E52"/>
      <c r="F52"/>
      <c r="G52"/>
      <c r="H52" s="69"/>
      <c r="I52" s="77"/>
      <c r="J52" s="24"/>
      <c r="K52" s="171"/>
      <c r="L52" s="170"/>
      <c r="M52" s="172"/>
      <c r="N52" s="172"/>
    </row>
    <row r="53" spans="1:14" ht="12.75" customHeight="1" thickBot="1">
      <c r="A53"/>
      <c r="B53"/>
      <c r="C53"/>
      <c r="D53"/>
      <c r="E53"/>
      <c r="F53"/>
      <c r="G53"/>
      <c r="H53" s="69"/>
      <c r="I53" s="77"/>
      <c r="J53" s="24"/>
      <c r="K53" s="171"/>
      <c r="L53" s="170"/>
      <c r="M53" s="172"/>
      <c r="N53" s="172"/>
    </row>
    <row r="54" spans="1:14" ht="12.75" customHeight="1" thickBot="1">
      <c r="A54"/>
      <c r="B54"/>
      <c r="C54" s="113">
        <f>SUM(C16:C51)</f>
        <v>0</v>
      </c>
      <c r="D54" s="106" t="s">
        <v>38</v>
      </c>
      <c r="E54" s="107"/>
      <c r="F54" s="107"/>
      <c r="G54" s="108" t="str">
        <f>IF(SUM(G16:G51)=0,"NO ADJ",ROUND(SUM(G16:G51),2))</f>
        <v>NO ADJ</v>
      </c>
      <c r="H54" s="70"/>
      <c r="I54" s="77"/>
      <c r="J54" s="24"/>
      <c r="K54" s="171"/>
      <c r="L54" s="170"/>
      <c r="M54" s="172"/>
      <c r="N54" s="172"/>
    </row>
    <row r="55" spans="1:14" ht="12.75" customHeight="1">
      <c r="A55"/>
      <c r="B55"/>
      <c r="C55"/>
      <c r="D55"/>
      <c r="E55"/>
      <c r="F55"/>
      <c r="G55"/>
      <c r="H55" s="70"/>
      <c r="I55" s="71"/>
      <c r="J55" s="24"/>
      <c r="K55" s="171"/>
      <c r="L55" s="170"/>
      <c r="M55" s="172"/>
      <c r="N55" s="172"/>
    </row>
    <row r="56" spans="1:14" ht="6.75" customHeight="1" thickBot="1">
      <c r="A56"/>
      <c r="B56"/>
      <c r="C56"/>
      <c r="D56"/>
      <c r="E56"/>
      <c r="F56"/>
      <c r="G56"/>
      <c r="H56" s="70"/>
      <c r="I56" s="71"/>
      <c r="J56" s="24"/>
      <c r="K56" s="173"/>
      <c r="L56" s="170"/>
      <c r="M56" s="172"/>
      <c r="N56" s="172"/>
    </row>
    <row r="57" spans="1:14" s="2" customFormat="1" ht="11.25" customHeight="1">
      <c r="A57" s="26"/>
      <c r="B57" s="26"/>
      <c r="C57" s="26"/>
      <c r="D57" s="27"/>
      <c r="E57" s="28"/>
      <c r="F57" s="26"/>
      <c r="G57" s="29"/>
      <c r="H57" s="29"/>
      <c r="I57" s="73"/>
      <c r="J57" s="39"/>
      <c r="K57" s="173"/>
      <c r="L57" s="154"/>
      <c r="M57" s="174"/>
      <c r="N57" s="174"/>
    </row>
    <row r="58" spans="1:14" s="2" customFormat="1" ht="11.25" customHeight="1">
      <c r="A58" s="30"/>
      <c r="B58" s="30"/>
      <c r="C58" s="30"/>
      <c r="D58" s="31"/>
      <c r="E58" s="32"/>
      <c r="F58" s="30"/>
      <c r="G58" s="33"/>
      <c r="H58" s="33"/>
      <c r="I58" s="25"/>
      <c r="J58" s="25"/>
      <c r="K58" s="171"/>
      <c r="L58" s="154"/>
      <c r="M58" s="174"/>
      <c r="N58" s="174"/>
    </row>
    <row r="59" spans="1:14" s="2" customFormat="1" ht="17.25" customHeight="1">
      <c r="A59" s="34"/>
      <c r="B59" s="30"/>
      <c r="C59" s="35"/>
      <c r="D59" s="36"/>
      <c r="E59" s="36"/>
      <c r="F59" s="36"/>
      <c r="G59" s="36"/>
      <c r="H59" s="36"/>
      <c r="I59" s="37"/>
      <c r="J59" s="25"/>
      <c r="K59" s="154"/>
      <c r="L59" s="154"/>
      <c r="M59" s="174"/>
      <c r="N59" s="174"/>
    </row>
    <row r="60" spans="1:14" s="2" customFormat="1" ht="17.25" customHeight="1">
      <c r="A60" s="155"/>
      <c r="B60" s="156"/>
      <c r="C60" s="157"/>
      <c r="D60" s="158"/>
      <c r="E60" s="158"/>
      <c r="F60" s="158"/>
      <c r="G60" s="158"/>
      <c r="H60" s="158"/>
      <c r="I60" s="153"/>
      <c r="J60" s="154"/>
      <c r="K60" s="154"/>
      <c r="L60" s="154"/>
      <c r="M60" s="154"/>
      <c r="N60" s="154"/>
    </row>
    <row r="61" spans="1:14" s="2" customFormat="1" ht="17.25" customHeight="1">
      <c r="A61" s="155"/>
      <c r="B61" s="156"/>
      <c r="C61" s="157"/>
      <c r="D61" s="158"/>
      <c r="E61" s="158"/>
      <c r="F61" s="158"/>
      <c r="G61" s="158"/>
      <c r="H61" s="158"/>
      <c r="I61" s="153"/>
      <c r="J61" s="154"/>
      <c r="K61" s="154"/>
      <c r="L61" s="154"/>
      <c r="M61" s="154"/>
      <c r="N61" s="154"/>
    </row>
    <row r="62" spans="1:14" s="2" customFormat="1" ht="17.25" customHeight="1">
      <c r="A62" s="7"/>
      <c r="B62" s="4"/>
      <c r="C62" s="7"/>
      <c r="D62" s="9"/>
      <c r="E62" s="9"/>
      <c r="F62" s="9"/>
      <c r="G62" s="9"/>
      <c r="H62" s="9"/>
      <c r="K62" s="154"/>
      <c r="L62" s="154"/>
      <c r="M62" s="154"/>
      <c r="N62" s="154"/>
    </row>
    <row r="63" spans="1:14" s="2" customFormat="1" ht="17.25" customHeight="1">
      <c r="A63" s="10"/>
      <c r="B63" s="5"/>
      <c r="C63" s="5"/>
      <c r="D63" s="9"/>
      <c r="E63" s="9"/>
      <c r="F63" s="9"/>
      <c r="G63" s="9"/>
      <c r="H63" s="9"/>
      <c r="I63" s="3"/>
      <c r="K63" s="154"/>
      <c r="L63" s="154"/>
      <c r="M63" s="154"/>
      <c r="N63" s="154"/>
    </row>
    <row r="64" spans="1:14" s="2" customFormat="1" ht="17.25" customHeight="1">
      <c r="A64" s="5"/>
      <c r="B64" s="5"/>
      <c r="C64" s="5"/>
      <c r="D64" s="9"/>
      <c r="E64" s="9"/>
      <c r="F64" s="9"/>
      <c r="G64" s="9"/>
      <c r="H64" s="9"/>
      <c r="I64" s="3"/>
      <c r="K64" s="154"/>
      <c r="L64" s="154"/>
      <c r="M64" s="154"/>
      <c r="N64" s="154"/>
    </row>
    <row r="65" spans="1:14" s="2" customFormat="1" ht="17.25" customHeight="1">
      <c r="A65" s="8"/>
      <c r="B65" s="8"/>
      <c r="C65" s="11"/>
      <c r="D65" s="8"/>
      <c r="E65" s="8"/>
      <c r="F65" s="5"/>
      <c r="G65" s="5"/>
      <c r="H65" s="5"/>
      <c r="K65" s="154"/>
      <c r="L65" s="154"/>
      <c r="M65" s="154"/>
      <c r="N65" s="154"/>
    </row>
    <row r="66" spans="1:14" s="2" customFormat="1" ht="17.25" customHeight="1">
      <c r="A66" s="5"/>
      <c r="B66" s="5"/>
      <c r="C66" s="6"/>
      <c r="D66" s="6"/>
      <c r="E66" s="5"/>
      <c r="F66" s="5"/>
      <c r="G66" s="5"/>
      <c r="H66" s="5"/>
      <c r="K66" s="154"/>
      <c r="L66" s="154"/>
      <c r="M66" s="154"/>
      <c r="N66" s="154"/>
    </row>
    <row r="67" spans="1:14" s="2" customFormat="1" ht="17.25" customHeight="1">
      <c r="A67" s="8"/>
      <c r="B67" s="8"/>
      <c r="C67" s="11"/>
      <c r="D67" s="8"/>
      <c r="E67" s="5"/>
      <c r="F67" s="5"/>
      <c r="G67" s="5"/>
      <c r="H67" s="5"/>
      <c r="K67" s="154"/>
      <c r="L67" s="154"/>
      <c r="M67" s="154"/>
      <c r="N67" s="154"/>
    </row>
    <row r="68" spans="1:14" s="2" customFormat="1" ht="17.25" customHeight="1">
      <c r="A68" s="5"/>
      <c r="B68" s="5"/>
      <c r="C68" s="6"/>
      <c r="D68" s="6"/>
      <c r="E68" s="5"/>
      <c r="F68" s="5"/>
      <c r="G68" s="5"/>
      <c r="H68" s="5"/>
      <c r="K68" s="154"/>
      <c r="L68" s="154"/>
      <c r="M68" s="154"/>
      <c r="N68" s="154"/>
    </row>
    <row r="69" spans="1:14" s="2" customFormat="1" ht="17.25" customHeight="1">
      <c r="A69" s="8"/>
      <c r="B69" s="8"/>
      <c r="C69" s="11"/>
      <c r="D69" s="8"/>
      <c r="E69" s="5"/>
      <c r="F69" s="5"/>
      <c r="G69" s="5"/>
      <c r="H69" s="5"/>
      <c r="K69" s="154"/>
      <c r="L69" s="154"/>
      <c r="M69" s="154"/>
      <c r="N69" s="154"/>
    </row>
    <row r="70" spans="1:14" s="2" customFormat="1" ht="17.25" customHeight="1">
      <c r="A70" s="5"/>
      <c r="B70" s="5"/>
      <c r="C70" s="6"/>
      <c r="D70" s="6"/>
      <c r="E70" s="5"/>
      <c r="F70" s="5"/>
      <c r="G70" s="5"/>
      <c r="H70" s="5"/>
      <c r="K70" s="154"/>
      <c r="L70" s="154"/>
      <c r="M70" s="154"/>
      <c r="N70" s="154"/>
    </row>
    <row r="71" spans="1:14" s="2" customFormat="1" ht="17.25" customHeight="1">
      <c r="A71" s="8"/>
      <c r="B71" s="8"/>
      <c r="C71" s="11"/>
      <c r="D71" s="8"/>
      <c r="E71" s="5"/>
      <c r="F71" s="5"/>
      <c r="G71" s="5"/>
      <c r="H71" s="5"/>
      <c r="K71" s="154"/>
      <c r="L71" s="154"/>
      <c r="M71" s="154"/>
      <c r="N71" s="154"/>
    </row>
    <row r="72" spans="1:14" s="2" customFormat="1" ht="17.25" customHeight="1">
      <c r="A72" s="5"/>
      <c r="B72" s="5"/>
      <c r="C72" s="6"/>
      <c r="D72" s="6"/>
      <c r="E72" s="5"/>
      <c r="F72" s="5"/>
      <c r="G72" s="5"/>
      <c r="H72" s="5"/>
      <c r="K72" s="154"/>
      <c r="L72" s="154"/>
      <c r="M72" s="154"/>
      <c r="N72" s="154"/>
    </row>
    <row r="73" spans="1:14" s="2" customFormat="1" ht="17.25" customHeight="1">
      <c r="A73" s="8"/>
      <c r="B73" s="8"/>
      <c r="C73" s="11"/>
      <c r="D73" s="8"/>
      <c r="E73" s="5"/>
      <c r="F73" s="5"/>
      <c r="G73" s="5"/>
      <c r="H73" s="5"/>
      <c r="K73" s="154"/>
      <c r="L73" s="154"/>
      <c r="M73" s="154"/>
      <c r="N73" s="154"/>
    </row>
    <row r="74" spans="1:14" s="2" customFormat="1" ht="17.25" customHeight="1">
      <c r="A74" s="5"/>
      <c r="B74" s="12"/>
      <c r="C74" s="6"/>
      <c r="D74" s="12"/>
      <c r="E74" s="5"/>
      <c r="F74" s="5"/>
      <c r="G74" s="5"/>
      <c r="H74" s="5"/>
      <c r="K74" s="154"/>
      <c r="L74" s="154"/>
      <c r="M74" s="154"/>
      <c r="N74" s="154"/>
    </row>
    <row r="75" spans="1:14" s="2" customFormat="1" ht="17.25" customHeight="1">
      <c r="A75" s="8"/>
      <c r="B75" s="8"/>
      <c r="C75" s="8"/>
      <c r="D75" s="11"/>
      <c r="E75" s="5"/>
      <c r="F75" s="5"/>
      <c r="G75" s="5"/>
      <c r="H75" s="5"/>
      <c r="K75" s="154"/>
      <c r="L75" s="154"/>
      <c r="M75" s="154"/>
      <c r="N75" s="154"/>
    </row>
    <row r="76" spans="1:14" s="2" customFormat="1" ht="17.25" customHeight="1">
      <c r="A76" s="5"/>
      <c r="B76" s="5"/>
      <c r="C76" s="6"/>
      <c r="D76" s="6"/>
      <c r="E76" s="5"/>
      <c r="F76" s="5"/>
      <c r="G76" s="5"/>
      <c r="H76" s="5"/>
      <c r="K76" s="154"/>
      <c r="L76" s="154"/>
      <c r="M76" s="154"/>
      <c r="N76" s="154"/>
    </row>
    <row r="77" spans="1:14" s="2" customFormat="1" ht="17.25" customHeight="1">
      <c r="A77" s="13"/>
      <c r="B77" s="13"/>
      <c r="C77" s="13"/>
      <c r="D77" s="13"/>
      <c r="E77" s="5"/>
      <c r="F77" s="5"/>
      <c r="G77" s="5"/>
      <c r="H77" s="5"/>
      <c r="K77" s="154"/>
      <c r="L77" s="154"/>
      <c r="M77" s="154"/>
      <c r="N77" s="154"/>
    </row>
    <row r="78" spans="1:14" s="2" customFormat="1" ht="17.25" customHeight="1">
      <c r="A78" s="14"/>
      <c r="B78" s="12"/>
      <c r="C78" s="12"/>
      <c r="D78" s="12"/>
      <c r="E78" s="5"/>
      <c r="F78" s="5"/>
      <c r="G78" s="5"/>
      <c r="H78" s="5"/>
      <c r="K78" s="154"/>
      <c r="L78" s="154"/>
      <c r="M78" s="154"/>
      <c r="N78" s="154"/>
    </row>
    <row r="79" spans="1:14" s="2" customFormat="1" ht="17.25" customHeight="1">
      <c r="A79" s="13"/>
      <c r="B79" s="13"/>
      <c r="C79" s="13"/>
      <c r="D79" s="13"/>
      <c r="E79" s="5"/>
      <c r="F79" s="5"/>
      <c r="G79" s="5"/>
      <c r="H79" s="5"/>
      <c r="K79" s="154"/>
      <c r="L79" s="154"/>
      <c r="M79" s="154"/>
      <c r="N79" s="154"/>
    </row>
    <row r="80" spans="1:14" s="2" customFormat="1" ht="17.25" customHeight="1">
      <c r="A80" s="14"/>
      <c r="B80" s="12"/>
      <c r="C80" s="12"/>
      <c r="D80" s="12"/>
      <c r="E80" s="5"/>
      <c r="F80" s="5"/>
      <c r="G80" s="5"/>
      <c r="H80" s="5"/>
      <c r="K80" s="154"/>
      <c r="L80" s="154"/>
      <c r="M80" s="154"/>
      <c r="N80" s="154"/>
    </row>
    <row r="81" spans="1:14" s="2" customFormat="1" ht="17.25" customHeight="1">
      <c r="A81" s="13"/>
      <c r="B81" s="13"/>
      <c r="C81" s="13"/>
      <c r="D81" s="13"/>
      <c r="E81" s="5"/>
      <c r="F81" s="5"/>
      <c r="G81" s="5"/>
      <c r="H81" s="5"/>
      <c r="K81" s="154"/>
      <c r="L81" s="154"/>
      <c r="M81" s="154"/>
      <c r="N81" s="154"/>
    </row>
    <row r="82" spans="1:14" s="2" customFormat="1" ht="17.25" customHeight="1">
      <c r="A82" s="14"/>
      <c r="B82" s="12"/>
      <c r="C82" s="12"/>
      <c r="D82" s="12"/>
      <c r="E82" s="5"/>
      <c r="F82" s="5"/>
      <c r="G82" s="5"/>
      <c r="H82" s="5"/>
      <c r="K82" s="154"/>
      <c r="L82" s="154"/>
      <c r="M82" s="154"/>
      <c r="N82" s="154"/>
    </row>
    <row r="83" spans="1:14" s="2" customFormat="1" ht="17.25" customHeight="1">
      <c r="A83" s="5"/>
      <c r="B83" s="5"/>
      <c r="C83" s="5"/>
      <c r="D83" s="5"/>
      <c r="E83" s="5"/>
      <c r="F83" s="5"/>
      <c r="G83" s="5"/>
      <c r="H83" s="5"/>
      <c r="K83" s="154"/>
      <c r="L83" s="154"/>
      <c r="M83" s="154"/>
      <c r="N83" s="154"/>
    </row>
    <row r="84" spans="1:14" s="2" customFormat="1" ht="17.25" customHeight="1">
      <c r="A84" s="5"/>
      <c r="B84" s="5"/>
      <c r="C84" s="5"/>
      <c r="D84" s="5"/>
      <c r="E84" s="5"/>
      <c r="F84" s="5"/>
      <c r="G84" s="5"/>
      <c r="H84" s="5"/>
      <c r="K84" s="154"/>
      <c r="L84" s="154"/>
      <c r="M84" s="154"/>
      <c r="N84" s="154"/>
    </row>
    <row r="85" spans="1:14" s="2" customFormat="1" ht="17.25" customHeight="1">
      <c r="A85" s="5"/>
      <c r="B85" s="5"/>
      <c r="C85" s="5"/>
      <c r="D85" s="5"/>
      <c r="E85" s="5"/>
      <c r="F85" s="5"/>
      <c r="G85" s="5"/>
      <c r="H85" s="5"/>
      <c r="K85" s="154"/>
      <c r="L85" s="154"/>
      <c r="M85" s="154"/>
      <c r="N85" s="154"/>
    </row>
    <row r="86" spans="1:14" s="2" customFormat="1" ht="17.25" customHeight="1">
      <c r="A86" s="5"/>
      <c r="B86" s="5"/>
      <c r="C86" s="5"/>
      <c r="D86" s="5"/>
      <c r="E86" s="5"/>
      <c r="F86" s="5"/>
      <c r="G86" s="5"/>
      <c r="H86" s="5"/>
      <c r="K86" s="154"/>
      <c r="L86" s="154"/>
      <c r="M86" s="154"/>
      <c r="N86" s="154"/>
    </row>
    <row r="87" spans="1:14" s="2" customFormat="1" ht="17.25" customHeight="1">
      <c r="A87" s="5"/>
      <c r="B87" s="5"/>
      <c r="C87" s="5"/>
      <c r="D87" s="5"/>
      <c r="E87" s="5"/>
      <c r="F87" s="5"/>
      <c r="G87" s="5"/>
      <c r="H87" s="5"/>
      <c r="K87" s="154"/>
      <c r="L87" s="154"/>
      <c r="M87" s="154"/>
      <c r="N87" s="154"/>
    </row>
    <row r="88" spans="1:14" s="2" customFormat="1" ht="17.25" customHeight="1">
      <c r="A88" s="5"/>
      <c r="B88" s="5"/>
      <c r="C88" s="5"/>
      <c r="D88" s="5"/>
      <c r="E88" s="5"/>
      <c r="F88" s="5"/>
      <c r="G88" s="5"/>
      <c r="H88" s="5"/>
      <c r="K88" s="154"/>
      <c r="L88" s="154"/>
      <c r="M88" s="154"/>
      <c r="N88" s="154"/>
    </row>
    <row r="89" spans="1:14" s="2" customFormat="1" ht="17.25" customHeight="1">
      <c r="A89" s="5"/>
      <c r="B89" s="5"/>
      <c r="C89" s="5"/>
      <c r="D89" s="5"/>
      <c r="E89" s="5"/>
      <c r="F89" s="5"/>
      <c r="G89" s="5"/>
      <c r="H89" s="5"/>
      <c r="K89" s="154"/>
      <c r="L89" s="154"/>
      <c r="M89" s="154"/>
      <c r="N89" s="154"/>
    </row>
    <row r="90" spans="1:14" s="2" customFormat="1" ht="17.25" customHeight="1">
      <c r="A90" s="5"/>
      <c r="B90" s="5"/>
      <c r="C90" s="5"/>
      <c r="D90" s="5"/>
      <c r="E90" s="5"/>
      <c r="F90" s="5"/>
      <c r="G90" s="5"/>
      <c r="H90" s="5"/>
      <c r="K90" s="154"/>
      <c r="L90" s="154"/>
      <c r="M90" s="154"/>
      <c r="N90" s="154"/>
    </row>
    <row r="91" spans="1:14" s="2" customFormat="1" ht="17.25" customHeight="1">
      <c r="A91" s="5"/>
      <c r="B91" s="5"/>
      <c r="C91" s="5"/>
      <c r="D91" s="5"/>
      <c r="E91" s="5"/>
      <c r="F91" s="5"/>
      <c r="G91" s="5"/>
      <c r="H91" s="5"/>
      <c r="K91" s="154"/>
      <c r="L91" s="154"/>
      <c r="M91" s="154"/>
      <c r="N91" s="154"/>
    </row>
    <row r="92" spans="1:14" s="2" customFormat="1" ht="17.25" customHeight="1">
      <c r="A92" s="5"/>
      <c r="B92" s="5"/>
      <c r="C92" s="5"/>
      <c r="D92" s="5"/>
      <c r="E92" s="5"/>
      <c r="F92" s="5"/>
      <c r="G92" s="5"/>
      <c r="H92" s="5"/>
      <c r="K92" s="154"/>
      <c r="L92" s="154"/>
      <c r="M92" s="154"/>
      <c r="N92" s="154"/>
    </row>
    <row r="93" spans="1:14" s="2" customFormat="1" ht="17.25" customHeight="1">
      <c r="A93" s="5"/>
      <c r="B93" s="5"/>
      <c r="C93" s="5"/>
      <c r="D93" s="5"/>
      <c r="E93" s="5"/>
      <c r="F93" s="5"/>
      <c r="G93" s="5"/>
      <c r="H93" s="5"/>
      <c r="K93" s="154"/>
      <c r="L93" s="154"/>
      <c r="M93" s="154"/>
      <c r="N93" s="154"/>
    </row>
    <row r="94" spans="1:14" s="2" customFormat="1" ht="17.25" customHeight="1">
      <c r="A94" s="5"/>
      <c r="B94" s="5"/>
      <c r="C94" s="5"/>
      <c r="D94" s="5"/>
      <c r="E94" s="5"/>
      <c r="F94" s="5"/>
      <c r="G94" s="5"/>
      <c r="H94" s="5"/>
      <c r="K94" s="154"/>
      <c r="L94" s="154"/>
      <c r="M94" s="154"/>
      <c r="N94" s="154"/>
    </row>
    <row r="95" spans="1:14" s="2" customFormat="1" ht="17.25" customHeight="1">
      <c r="A95" s="5"/>
      <c r="B95" s="5"/>
      <c r="C95" s="5"/>
      <c r="D95" s="5"/>
      <c r="E95" s="5"/>
      <c r="F95" s="5"/>
      <c r="G95" s="5"/>
      <c r="H95" s="5"/>
      <c r="K95" s="154"/>
      <c r="L95" s="154"/>
      <c r="M95" s="154"/>
      <c r="N95" s="154"/>
    </row>
    <row r="96" spans="1:14" s="2" customFormat="1" ht="17.25" customHeight="1">
      <c r="A96" s="5"/>
      <c r="B96" s="5"/>
      <c r="C96" s="5"/>
      <c r="D96" s="5"/>
      <c r="E96" s="5"/>
      <c r="F96" s="5"/>
      <c r="G96" s="5"/>
      <c r="H96" s="5"/>
      <c r="K96" s="154"/>
      <c r="L96" s="154"/>
      <c r="M96" s="154"/>
      <c r="N96" s="154"/>
    </row>
    <row r="97" spans="1:14" s="2" customFormat="1" ht="17.25" customHeight="1">
      <c r="A97" s="5"/>
      <c r="B97" s="5"/>
      <c r="C97" s="5"/>
      <c r="D97" s="5"/>
      <c r="E97" s="5"/>
      <c r="F97" s="5"/>
      <c r="G97" s="5"/>
      <c r="H97" s="5"/>
      <c r="K97" s="154"/>
      <c r="L97" s="154"/>
      <c r="M97" s="154"/>
      <c r="N97" s="154"/>
    </row>
    <row r="98" spans="1:14" s="2" customFormat="1" ht="17.25" customHeight="1">
      <c r="A98" s="5"/>
      <c r="B98" s="5"/>
      <c r="C98" s="5"/>
      <c r="D98" s="5"/>
      <c r="E98" s="5"/>
      <c r="F98" s="5"/>
      <c r="G98" s="5"/>
      <c r="H98" s="5"/>
      <c r="K98" s="154"/>
      <c r="L98" s="154"/>
      <c r="M98" s="154"/>
      <c r="N98" s="154"/>
    </row>
    <row r="99" spans="11:14" s="2" customFormat="1" ht="17.25" customHeight="1">
      <c r="K99" s="154"/>
      <c r="L99" s="154"/>
      <c r="M99" s="154"/>
      <c r="N99" s="154"/>
    </row>
    <row r="100" spans="11:14" s="2" customFormat="1" ht="17.25" customHeight="1">
      <c r="K100" s="154"/>
      <c r="L100" s="154"/>
      <c r="M100" s="154"/>
      <c r="N100" s="154"/>
    </row>
    <row r="101" spans="11:14" s="2" customFormat="1" ht="17.25" customHeight="1">
      <c r="K101" s="154"/>
      <c r="L101" s="154"/>
      <c r="M101" s="154"/>
      <c r="N101" s="154"/>
    </row>
    <row r="102" spans="11:14" s="2" customFormat="1" ht="17.25" customHeight="1">
      <c r="K102" s="154"/>
      <c r="L102" s="154"/>
      <c r="M102" s="154"/>
      <c r="N102" s="154"/>
    </row>
    <row r="103" spans="11:14" s="2" customFormat="1" ht="17.25" customHeight="1">
      <c r="K103" s="154"/>
      <c r="L103" s="154"/>
      <c r="M103" s="154"/>
      <c r="N103" s="154"/>
    </row>
    <row r="104" spans="11:14" s="2" customFormat="1" ht="12">
      <c r="K104" s="154"/>
      <c r="L104" s="154"/>
      <c r="M104" s="154"/>
      <c r="N104" s="154"/>
    </row>
    <row r="105" spans="11:14" s="2" customFormat="1" ht="12">
      <c r="K105" s="154"/>
      <c r="L105" s="154"/>
      <c r="M105" s="154"/>
      <c r="N105" s="154"/>
    </row>
    <row r="106" spans="11:14" s="2" customFormat="1" ht="12">
      <c r="K106" s="154"/>
      <c r="L106" s="154"/>
      <c r="M106" s="154"/>
      <c r="N106" s="154"/>
    </row>
    <row r="107" spans="11:14" s="2" customFormat="1" ht="12">
      <c r="K107" s="154"/>
      <c r="L107" s="154"/>
      <c r="M107" s="154"/>
      <c r="N107" s="154"/>
    </row>
    <row r="108" spans="11:14" s="2" customFormat="1" ht="12">
      <c r="K108" s="154"/>
      <c r="L108" s="154"/>
      <c r="M108" s="154"/>
      <c r="N108" s="154"/>
    </row>
    <row r="109" spans="11:14" s="2" customFormat="1" ht="12">
      <c r="K109" s="154"/>
      <c r="L109" s="154"/>
      <c r="M109" s="154"/>
      <c r="N109" s="154"/>
    </row>
    <row r="110" spans="11:14" s="2" customFormat="1" ht="12">
      <c r="K110" s="154"/>
      <c r="L110" s="154"/>
      <c r="M110" s="154"/>
      <c r="N110" s="154"/>
    </row>
    <row r="111" spans="11:14" s="2" customFormat="1" ht="12">
      <c r="K111" s="154"/>
      <c r="L111" s="154"/>
      <c r="M111" s="154"/>
      <c r="N111" s="154"/>
    </row>
    <row r="112" spans="11:14" s="2" customFormat="1" ht="12">
      <c r="K112" s="154"/>
      <c r="L112" s="154"/>
      <c r="M112" s="154"/>
      <c r="N112" s="154"/>
    </row>
    <row r="113" spans="11:14" s="2" customFormat="1" ht="12">
      <c r="K113" s="154"/>
      <c r="L113" s="154"/>
      <c r="M113" s="154"/>
      <c r="N113" s="154"/>
    </row>
    <row r="114" spans="11:14" s="2" customFormat="1" ht="12">
      <c r="K114" s="154"/>
      <c r="L114" s="154"/>
      <c r="M114" s="154"/>
      <c r="N114" s="154"/>
    </row>
    <row r="115" spans="11:14" s="2" customFormat="1" ht="12">
      <c r="K115" s="154"/>
      <c r="L115" s="154"/>
      <c r="M115" s="154"/>
      <c r="N115" s="154"/>
    </row>
    <row r="116" spans="11:14" s="2" customFormat="1" ht="12">
      <c r="K116" s="154"/>
      <c r="L116" s="154"/>
      <c r="M116" s="154"/>
      <c r="N116" s="154"/>
    </row>
    <row r="117" spans="11:14" s="2" customFormat="1" ht="12">
      <c r="K117" s="154"/>
      <c r="L117" s="154"/>
      <c r="M117" s="154"/>
      <c r="N117" s="154"/>
    </row>
    <row r="118" spans="11:14" s="2" customFormat="1" ht="12">
      <c r="K118" s="154"/>
      <c r="L118" s="154"/>
      <c r="M118" s="154"/>
      <c r="N118" s="154"/>
    </row>
    <row r="119" spans="11:14" s="2" customFormat="1" ht="12">
      <c r="K119" s="154"/>
      <c r="L119" s="154"/>
      <c r="M119" s="154"/>
      <c r="N119" s="154"/>
    </row>
    <row r="120" spans="11:14" s="2" customFormat="1" ht="12">
      <c r="K120" s="154"/>
      <c r="L120" s="154"/>
      <c r="M120" s="154"/>
      <c r="N120" s="154"/>
    </row>
    <row r="121" spans="11:14" s="2" customFormat="1" ht="12">
      <c r="K121" s="154"/>
      <c r="L121" s="154"/>
      <c r="M121" s="154"/>
      <c r="N121" s="154"/>
    </row>
    <row r="122" spans="11:14" s="2" customFormat="1" ht="12">
      <c r="K122" s="154"/>
      <c r="L122" s="154"/>
      <c r="M122" s="154"/>
      <c r="N122" s="154"/>
    </row>
    <row r="123" spans="11:14" s="2" customFormat="1" ht="12">
      <c r="K123" s="154"/>
      <c r="L123" s="154"/>
      <c r="M123" s="154"/>
      <c r="N123" s="154"/>
    </row>
    <row r="124" spans="11:14" s="2" customFormat="1" ht="12">
      <c r="K124" s="154"/>
      <c r="L124" s="154"/>
      <c r="M124" s="154"/>
      <c r="N124" s="154"/>
    </row>
    <row r="125" spans="11:14" s="2" customFormat="1" ht="12">
      <c r="K125" s="154"/>
      <c r="L125" s="154"/>
      <c r="M125" s="154"/>
      <c r="N125" s="154"/>
    </row>
    <row r="126" spans="11:14" s="2" customFormat="1" ht="12">
      <c r="K126" s="154"/>
      <c r="L126" s="154"/>
      <c r="M126" s="154"/>
      <c r="N126" s="154"/>
    </row>
    <row r="127" spans="11:14" s="2" customFormat="1" ht="12">
      <c r="K127" s="154"/>
      <c r="L127" s="154"/>
      <c r="M127" s="154"/>
      <c r="N127" s="154"/>
    </row>
    <row r="128" spans="11:14" s="2" customFormat="1" ht="12">
      <c r="K128" s="154"/>
      <c r="L128" s="154"/>
      <c r="M128" s="154"/>
      <c r="N128" s="154"/>
    </row>
    <row r="129" spans="11:14" s="2" customFormat="1" ht="12">
      <c r="K129" s="154"/>
      <c r="L129" s="154"/>
      <c r="M129" s="154"/>
      <c r="N129" s="154"/>
    </row>
    <row r="130" spans="11:14" s="2" customFormat="1" ht="12">
      <c r="K130" s="154"/>
      <c r="L130" s="154"/>
      <c r="M130" s="154"/>
      <c r="N130" s="154"/>
    </row>
    <row r="131" spans="11:14" s="2" customFormat="1" ht="12">
      <c r="K131" s="154"/>
      <c r="L131" s="154"/>
      <c r="M131" s="154"/>
      <c r="N131" s="154"/>
    </row>
    <row r="132" spans="11:14" s="2" customFormat="1" ht="12">
      <c r="K132" s="154"/>
      <c r="L132" s="154"/>
      <c r="M132" s="154"/>
      <c r="N132" s="154"/>
    </row>
    <row r="133" spans="11:14" s="2" customFormat="1" ht="12">
      <c r="K133" s="154"/>
      <c r="L133" s="154"/>
      <c r="M133" s="154"/>
      <c r="N133" s="154"/>
    </row>
    <row r="134" spans="11:14" s="2" customFormat="1" ht="12">
      <c r="K134" s="154"/>
      <c r="L134" s="154"/>
      <c r="M134" s="154"/>
      <c r="N134" s="154"/>
    </row>
    <row r="135" spans="11:14" s="2" customFormat="1" ht="12">
      <c r="K135" s="154"/>
      <c r="L135" s="154"/>
      <c r="M135" s="154"/>
      <c r="N135" s="154"/>
    </row>
    <row r="136" spans="11:14" s="2" customFormat="1" ht="12">
      <c r="K136" s="154"/>
      <c r="L136" s="154"/>
      <c r="M136" s="154"/>
      <c r="N136" s="154"/>
    </row>
    <row r="137" spans="11:14" s="2" customFormat="1" ht="12">
      <c r="K137" s="154"/>
      <c r="L137" s="154"/>
      <c r="M137" s="154"/>
      <c r="N137" s="154"/>
    </row>
    <row r="138" spans="11:14" s="2" customFormat="1" ht="12">
      <c r="K138" s="154"/>
      <c r="L138" s="154"/>
      <c r="M138" s="154"/>
      <c r="N138" s="154"/>
    </row>
    <row r="139" spans="11:14" s="2" customFormat="1" ht="12">
      <c r="K139" s="154"/>
      <c r="L139" s="154"/>
      <c r="M139" s="154"/>
      <c r="N139" s="154"/>
    </row>
    <row r="140" spans="11:14" s="2" customFormat="1" ht="12">
      <c r="K140" s="154"/>
      <c r="L140" s="154"/>
      <c r="M140" s="154"/>
      <c r="N140" s="154"/>
    </row>
    <row r="141" spans="11:14" s="2" customFormat="1" ht="12">
      <c r="K141" s="154"/>
      <c r="L141" s="154"/>
      <c r="M141" s="154"/>
      <c r="N141" s="154"/>
    </row>
    <row r="142" spans="11:14" s="2" customFormat="1" ht="12">
      <c r="K142" s="154"/>
      <c r="L142" s="154"/>
      <c r="M142" s="154"/>
      <c r="N142" s="154"/>
    </row>
    <row r="143" spans="11:14" s="2" customFormat="1" ht="12">
      <c r="K143" s="154"/>
      <c r="L143" s="154"/>
      <c r="M143" s="154"/>
      <c r="N143" s="154"/>
    </row>
    <row r="144" spans="11:14" s="2" customFormat="1" ht="12">
      <c r="K144" s="154"/>
      <c r="L144" s="154"/>
      <c r="M144" s="154"/>
      <c r="N144" s="154"/>
    </row>
    <row r="145" spans="11:14" s="2" customFormat="1" ht="12">
      <c r="K145" s="154"/>
      <c r="L145" s="154"/>
      <c r="M145" s="154"/>
      <c r="N145" s="154"/>
    </row>
    <row r="146" spans="11:14" s="2" customFormat="1" ht="12">
      <c r="K146" s="154"/>
      <c r="L146" s="154"/>
      <c r="M146" s="154"/>
      <c r="N146" s="154"/>
    </row>
    <row r="147" spans="11:14" s="2" customFormat="1" ht="12">
      <c r="K147" s="154"/>
      <c r="L147" s="154"/>
      <c r="M147" s="154"/>
      <c r="N147" s="154"/>
    </row>
    <row r="148" spans="11:14" s="2" customFormat="1" ht="12">
      <c r="K148" s="154"/>
      <c r="L148" s="154"/>
      <c r="M148" s="154"/>
      <c r="N148" s="154"/>
    </row>
    <row r="149" spans="11:14" s="2" customFormat="1" ht="12">
      <c r="K149" s="154"/>
      <c r="L149" s="154"/>
      <c r="M149" s="154"/>
      <c r="N149" s="154"/>
    </row>
    <row r="150" spans="11:14" s="2" customFormat="1" ht="12">
      <c r="K150" s="154"/>
      <c r="L150" s="154"/>
      <c r="M150" s="154"/>
      <c r="N150" s="154"/>
    </row>
    <row r="151" spans="11:14" s="2" customFormat="1" ht="12">
      <c r="K151" s="154"/>
      <c r="L151" s="154"/>
      <c r="M151" s="154"/>
      <c r="N151" s="154"/>
    </row>
    <row r="152" spans="11:14" s="2" customFormat="1" ht="12">
      <c r="K152" s="154"/>
      <c r="L152" s="154"/>
      <c r="M152" s="154"/>
      <c r="N152" s="154"/>
    </row>
    <row r="153" spans="11:14" s="2" customFormat="1" ht="12">
      <c r="K153" s="154"/>
      <c r="L153" s="154"/>
      <c r="M153" s="154"/>
      <c r="N153" s="154"/>
    </row>
    <row r="154" spans="11:14" s="2" customFormat="1" ht="12">
      <c r="K154" s="154"/>
      <c r="L154" s="154"/>
      <c r="M154" s="154"/>
      <c r="N154" s="154"/>
    </row>
    <row r="155" spans="11:14" s="2" customFormat="1" ht="12">
      <c r="K155" s="154"/>
      <c r="L155" s="154"/>
      <c r="M155" s="154"/>
      <c r="N155" s="154"/>
    </row>
    <row r="156" spans="11:14" s="2" customFormat="1" ht="12">
      <c r="K156" s="154"/>
      <c r="L156" s="154"/>
      <c r="M156" s="154"/>
      <c r="N156" s="154"/>
    </row>
    <row r="157" spans="11:14" s="2" customFormat="1" ht="12">
      <c r="K157" s="154"/>
      <c r="L157" s="154"/>
      <c r="M157" s="154"/>
      <c r="N157" s="154"/>
    </row>
    <row r="158" spans="11:14" s="2" customFormat="1" ht="12">
      <c r="K158" s="154"/>
      <c r="L158" s="154"/>
      <c r="M158" s="154"/>
      <c r="N158" s="154"/>
    </row>
    <row r="159" spans="11:14" s="2" customFormat="1" ht="12">
      <c r="K159" s="154"/>
      <c r="L159" s="154"/>
      <c r="M159" s="154"/>
      <c r="N159" s="154"/>
    </row>
    <row r="160" spans="11:14" s="2" customFormat="1" ht="12">
      <c r="K160" s="154"/>
      <c r="L160" s="154"/>
      <c r="M160" s="154"/>
      <c r="N160" s="154"/>
    </row>
    <row r="161" spans="11:14" s="2" customFormat="1" ht="12">
      <c r="K161" s="154"/>
      <c r="L161" s="154"/>
      <c r="M161" s="154"/>
      <c r="N161" s="154"/>
    </row>
    <row r="162" spans="11:14" s="2" customFormat="1" ht="12">
      <c r="K162" s="154"/>
      <c r="L162" s="154"/>
      <c r="M162" s="154"/>
      <c r="N162" s="154"/>
    </row>
    <row r="163" spans="11:14" s="2" customFormat="1" ht="12">
      <c r="K163" s="154"/>
      <c r="L163" s="154"/>
      <c r="M163" s="154"/>
      <c r="N163" s="154"/>
    </row>
    <row r="164" spans="11:14" s="2" customFormat="1" ht="12">
      <c r="K164" s="154"/>
      <c r="L164" s="154"/>
      <c r="M164" s="154"/>
      <c r="N164" s="154"/>
    </row>
    <row r="165" spans="11:14" s="2" customFormat="1" ht="12">
      <c r="K165" s="154"/>
      <c r="L165" s="154"/>
      <c r="M165" s="154"/>
      <c r="N165" s="154"/>
    </row>
    <row r="166" spans="11:14" s="2" customFormat="1" ht="12">
      <c r="K166" s="154"/>
      <c r="L166" s="154"/>
      <c r="M166" s="154"/>
      <c r="N166" s="154"/>
    </row>
    <row r="167" spans="11:14" s="2" customFormat="1" ht="12">
      <c r="K167" s="154"/>
      <c r="L167" s="154"/>
      <c r="M167" s="154"/>
      <c r="N167" s="154"/>
    </row>
    <row r="168" spans="11:14" s="2" customFormat="1" ht="12">
      <c r="K168" s="154"/>
      <c r="L168" s="154"/>
      <c r="M168" s="154"/>
      <c r="N168" s="154"/>
    </row>
    <row r="169" spans="11:14" s="2" customFormat="1" ht="12">
      <c r="K169" s="154"/>
      <c r="L169" s="154"/>
      <c r="M169" s="154"/>
      <c r="N169" s="154"/>
    </row>
    <row r="170" spans="11:14" s="2" customFormat="1" ht="12">
      <c r="K170" s="154"/>
      <c r="L170" s="154"/>
      <c r="M170" s="154"/>
      <c r="N170" s="154"/>
    </row>
    <row r="171" spans="11:14" s="2" customFormat="1" ht="12">
      <c r="K171" s="154"/>
      <c r="L171" s="154"/>
      <c r="M171" s="154"/>
      <c r="N171" s="154"/>
    </row>
    <row r="172" spans="11:14" s="2" customFormat="1" ht="12">
      <c r="K172" s="154"/>
      <c r="L172" s="154"/>
      <c r="M172" s="154"/>
      <c r="N172" s="154"/>
    </row>
    <row r="173" spans="11:14" s="2" customFormat="1" ht="12">
      <c r="K173" s="154"/>
      <c r="L173" s="154"/>
      <c r="M173" s="154"/>
      <c r="N173" s="154"/>
    </row>
    <row r="174" spans="11:14" s="2" customFormat="1" ht="12">
      <c r="K174" s="154"/>
      <c r="L174" s="154"/>
      <c r="M174" s="154"/>
      <c r="N174" s="154"/>
    </row>
    <row r="175" spans="11:14" s="2" customFormat="1" ht="12">
      <c r="K175" s="154"/>
      <c r="L175" s="154"/>
      <c r="M175" s="154"/>
      <c r="N175" s="154"/>
    </row>
    <row r="176" spans="11:14" s="2" customFormat="1" ht="12">
      <c r="K176" s="154"/>
      <c r="L176" s="154"/>
      <c r="M176" s="154"/>
      <c r="N176" s="154"/>
    </row>
    <row r="177" spans="11:14" s="2" customFormat="1" ht="12">
      <c r="K177" s="154"/>
      <c r="L177" s="154"/>
      <c r="M177" s="154"/>
      <c r="N177" s="154"/>
    </row>
    <row r="178" spans="11:14" s="2" customFormat="1" ht="12">
      <c r="K178" s="154"/>
      <c r="L178" s="154"/>
      <c r="M178" s="154"/>
      <c r="N178" s="154"/>
    </row>
    <row r="179" spans="11:14" s="2" customFormat="1" ht="12">
      <c r="K179" s="154"/>
      <c r="L179" s="154"/>
      <c r="M179" s="154"/>
      <c r="N179" s="154"/>
    </row>
    <row r="180" spans="11:14" s="2" customFormat="1" ht="12">
      <c r="K180" s="154"/>
      <c r="L180" s="154"/>
      <c r="M180" s="154"/>
      <c r="N180" s="154"/>
    </row>
    <row r="181" spans="11:14" s="2" customFormat="1" ht="12">
      <c r="K181" s="154"/>
      <c r="L181" s="154"/>
      <c r="M181" s="154"/>
      <c r="N181" s="154"/>
    </row>
    <row r="182" spans="11:14" s="2" customFormat="1" ht="12">
      <c r="K182" s="154"/>
      <c r="L182" s="154"/>
      <c r="M182" s="154"/>
      <c r="N182" s="154"/>
    </row>
    <row r="183" spans="11:14" s="2" customFormat="1" ht="12">
      <c r="K183" s="154"/>
      <c r="L183" s="154"/>
      <c r="M183" s="154"/>
      <c r="N183" s="154"/>
    </row>
    <row r="184" spans="11:14" s="2" customFormat="1" ht="12">
      <c r="K184" s="154"/>
      <c r="L184" s="154"/>
      <c r="M184" s="154"/>
      <c r="N184" s="154"/>
    </row>
    <row r="185" spans="11:14" s="2" customFormat="1" ht="12">
      <c r="K185" s="154"/>
      <c r="L185" s="154"/>
      <c r="M185" s="154"/>
      <c r="N185" s="154"/>
    </row>
    <row r="186" spans="11:14" s="2" customFormat="1" ht="12">
      <c r="K186" s="154"/>
      <c r="L186" s="154"/>
      <c r="M186" s="154"/>
      <c r="N186" s="154"/>
    </row>
    <row r="187" spans="11:14" s="2" customFormat="1" ht="12">
      <c r="K187" s="154"/>
      <c r="L187" s="154"/>
      <c r="M187" s="154"/>
      <c r="N187" s="154"/>
    </row>
    <row r="188" spans="11:14" s="2" customFormat="1" ht="12">
      <c r="K188" s="154"/>
      <c r="L188" s="154"/>
      <c r="M188" s="154"/>
      <c r="N188" s="154"/>
    </row>
    <row r="189" spans="11:14" s="2" customFormat="1" ht="12">
      <c r="K189" s="154"/>
      <c r="L189" s="154"/>
      <c r="M189" s="154"/>
      <c r="N189" s="154"/>
    </row>
    <row r="190" spans="11:14" s="2" customFormat="1" ht="12">
      <c r="K190" s="154"/>
      <c r="L190" s="154"/>
      <c r="M190" s="154"/>
      <c r="N190" s="154"/>
    </row>
    <row r="191" spans="11:14" s="2" customFormat="1" ht="12">
      <c r="K191" s="154"/>
      <c r="L191" s="154"/>
      <c r="M191" s="154"/>
      <c r="N191" s="154"/>
    </row>
    <row r="192" spans="11:14" s="2" customFormat="1" ht="12">
      <c r="K192" s="154"/>
      <c r="L192" s="154"/>
      <c r="M192" s="154"/>
      <c r="N192" s="154"/>
    </row>
    <row r="193" spans="11:14" s="2" customFormat="1" ht="12">
      <c r="K193" s="154"/>
      <c r="L193" s="154"/>
      <c r="M193" s="154"/>
      <c r="N193" s="154"/>
    </row>
    <row r="194" spans="11:14" s="2" customFormat="1" ht="12">
      <c r="K194" s="154"/>
      <c r="L194" s="154"/>
      <c r="M194" s="154"/>
      <c r="N194" s="154"/>
    </row>
    <row r="195" spans="11:14" s="2" customFormat="1" ht="12">
      <c r="K195" s="154"/>
      <c r="L195" s="154"/>
      <c r="M195" s="154"/>
      <c r="N195" s="154"/>
    </row>
    <row r="196" spans="11:14" s="2" customFormat="1" ht="12">
      <c r="K196" s="154"/>
      <c r="L196" s="154"/>
      <c r="M196" s="154"/>
      <c r="N196" s="154"/>
    </row>
    <row r="197" spans="11:14" s="2" customFormat="1" ht="12">
      <c r="K197" s="154"/>
      <c r="L197" s="154"/>
      <c r="M197" s="154"/>
      <c r="N197" s="154"/>
    </row>
    <row r="198" spans="11:14" s="2" customFormat="1" ht="12">
      <c r="K198" s="154"/>
      <c r="L198" s="154"/>
      <c r="M198" s="154"/>
      <c r="N198" s="154"/>
    </row>
    <row r="199" spans="11:14" s="2" customFormat="1" ht="12">
      <c r="K199" s="154"/>
      <c r="L199" s="154"/>
      <c r="M199" s="154"/>
      <c r="N199" s="154"/>
    </row>
    <row r="200" spans="11:14" s="2" customFormat="1" ht="12">
      <c r="K200" s="154"/>
      <c r="L200" s="154"/>
      <c r="M200" s="154"/>
      <c r="N200" s="154"/>
    </row>
    <row r="201" spans="11:14" s="2" customFormat="1" ht="12">
      <c r="K201" s="154"/>
      <c r="L201" s="154"/>
      <c r="M201" s="154"/>
      <c r="N201" s="154"/>
    </row>
    <row r="202" spans="11:14" s="2" customFormat="1" ht="12">
      <c r="K202" s="154"/>
      <c r="L202" s="154"/>
      <c r="M202" s="154"/>
      <c r="N202" s="154"/>
    </row>
    <row r="203" spans="11:14" s="2" customFormat="1" ht="12">
      <c r="K203" s="154"/>
      <c r="L203" s="154"/>
      <c r="M203" s="154"/>
      <c r="N203" s="154"/>
    </row>
    <row r="204" spans="11:14" s="2" customFormat="1" ht="12">
      <c r="K204" s="154"/>
      <c r="L204" s="154"/>
      <c r="M204" s="154"/>
      <c r="N204" s="154"/>
    </row>
    <row r="205" spans="11:14" s="2" customFormat="1" ht="12">
      <c r="K205" s="154"/>
      <c r="L205" s="154"/>
      <c r="M205" s="154"/>
      <c r="N205" s="154"/>
    </row>
    <row r="206" spans="11:14" s="2" customFormat="1" ht="12">
      <c r="K206" s="154"/>
      <c r="L206" s="154"/>
      <c r="M206" s="154"/>
      <c r="N206" s="154"/>
    </row>
    <row r="207" spans="11:14" s="2" customFormat="1" ht="12">
      <c r="K207" s="154"/>
      <c r="L207" s="154"/>
      <c r="M207" s="154"/>
      <c r="N207" s="154"/>
    </row>
    <row r="208" spans="11:14" s="2" customFormat="1" ht="12">
      <c r="K208" s="154"/>
      <c r="L208" s="154"/>
      <c r="M208" s="154"/>
      <c r="N208" s="154"/>
    </row>
    <row r="209" spans="11:14" s="2" customFormat="1" ht="12">
      <c r="K209" s="154"/>
      <c r="L209" s="154"/>
      <c r="M209" s="154"/>
      <c r="N209" s="154"/>
    </row>
    <row r="210" spans="11:14" s="2" customFormat="1" ht="12">
      <c r="K210" s="154"/>
      <c r="L210" s="154"/>
      <c r="M210" s="154"/>
      <c r="N210" s="154"/>
    </row>
    <row r="211" spans="11:14" s="2" customFormat="1" ht="12">
      <c r="K211" s="154"/>
      <c r="L211" s="154"/>
      <c r="M211" s="154"/>
      <c r="N211" s="154"/>
    </row>
    <row r="212" spans="11:14" s="2" customFormat="1" ht="12">
      <c r="K212" s="154"/>
      <c r="L212" s="154"/>
      <c r="M212" s="154"/>
      <c r="N212" s="154"/>
    </row>
    <row r="213" spans="11:14" s="2" customFormat="1" ht="12">
      <c r="K213" s="154"/>
      <c r="L213" s="154"/>
      <c r="M213" s="154"/>
      <c r="N213" s="154"/>
    </row>
    <row r="214" spans="11:14" s="2" customFormat="1" ht="12">
      <c r="K214" s="154"/>
      <c r="L214" s="154"/>
      <c r="M214" s="154"/>
      <c r="N214" s="154"/>
    </row>
    <row r="215" spans="11:14" s="2" customFormat="1" ht="12">
      <c r="K215" s="154"/>
      <c r="L215" s="154"/>
      <c r="M215" s="154"/>
      <c r="N215" s="154"/>
    </row>
    <row r="216" spans="11:14" s="2" customFormat="1" ht="12">
      <c r="K216" s="154"/>
      <c r="L216" s="154"/>
      <c r="M216" s="154"/>
      <c r="N216" s="154"/>
    </row>
    <row r="217" spans="11:14" s="2" customFormat="1" ht="12">
      <c r="K217" s="154"/>
      <c r="L217" s="154"/>
      <c r="M217" s="154"/>
      <c r="N217" s="154"/>
    </row>
    <row r="218" spans="11:14" s="2" customFormat="1" ht="12">
      <c r="K218" s="154"/>
      <c r="L218" s="154"/>
      <c r="M218" s="154"/>
      <c r="N218" s="154"/>
    </row>
    <row r="219" spans="11:14" s="2" customFormat="1" ht="12">
      <c r="K219" s="154"/>
      <c r="L219" s="154"/>
      <c r="M219" s="154"/>
      <c r="N219" s="154"/>
    </row>
    <row r="220" spans="11:14" s="2" customFormat="1" ht="12">
      <c r="K220" s="154"/>
      <c r="L220" s="154"/>
      <c r="M220" s="154"/>
      <c r="N220" s="154"/>
    </row>
    <row r="221" spans="11:14" s="2" customFormat="1" ht="12">
      <c r="K221" s="154"/>
      <c r="L221" s="154"/>
      <c r="M221" s="154"/>
      <c r="N221" s="154"/>
    </row>
    <row r="222" spans="11:14" s="2" customFormat="1" ht="12">
      <c r="K222" s="154"/>
      <c r="L222" s="154"/>
      <c r="M222" s="154"/>
      <c r="N222" s="154"/>
    </row>
    <row r="223" spans="11:14" s="2" customFormat="1" ht="12">
      <c r="K223" s="154"/>
      <c r="L223" s="154"/>
      <c r="M223" s="154"/>
      <c r="N223" s="154"/>
    </row>
    <row r="224" spans="11:14" s="2" customFormat="1" ht="12">
      <c r="K224" s="154"/>
      <c r="L224" s="154"/>
      <c r="M224" s="154"/>
      <c r="N224" s="154"/>
    </row>
    <row r="225" spans="11:14" s="2" customFormat="1" ht="12">
      <c r="K225" s="154"/>
      <c r="L225" s="154"/>
      <c r="M225" s="154"/>
      <c r="N225" s="154"/>
    </row>
    <row r="226" spans="11:14" s="2" customFormat="1" ht="12">
      <c r="K226" s="154"/>
      <c r="L226" s="154"/>
      <c r="M226" s="154"/>
      <c r="N226" s="154"/>
    </row>
    <row r="227" spans="11:14" s="2" customFormat="1" ht="12">
      <c r="K227" s="154"/>
      <c r="L227" s="154"/>
      <c r="M227" s="154"/>
      <c r="N227" s="154"/>
    </row>
    <row r="228" spans="11:14" s="2" customFormat="1" ht="12">
      <c r="K228" s="154"/>
      <c r="L228" s="154"/>
      <c r="M228" s="154"/>
      <c r="N228" s="154"/>
    </row>
    <row r="229" spans="11:14" s="2" customFormat="1" ht="12">
      <c r="K229" s="154"/>
      <c r="L229" s="154"/>
      <c r="M229" s="154"/>
      <c r="N229" s="154"/>
    </row>
    <row r="230" spans="11:14" s="2" customFormat="1" ht="12">
      <c r="K230" s="154"/>
      <c r="L230" s="154"/>
      <c r="M230" s="154"/>
      <c r="N230" s="154"/>
    </row>
    <row r="231" spans="11:14" s="2" customFormat="1" ht="12">
      <c r="K231" s="154"/>
      <c r="L231" s="154"/>
      <c r="M231" s="154"/>
      <c r="N231" s="154"/>
    </row>
    <row r="232" spans="11:14" s="2" customFormat="1" ht="12">
      <c r="K232" s="154"/>
      <c r="L232" s="154"/>
      <c r="M232" s="154"/>
      <c r="N232" s="154"/>
    </row>
    <row r="233" spans="11:14" s="2" customFormat="1" ht="12">
      <c r="K233" s="154"/>
      <c r="L233" s="154"/>
      <c r="M233" s="154"/>
      <c r="N233" s="154"/>
    </row>
    <row r="234" spans="11:14" s="2" customFormat="1" ht="12">
      <c r="K234" s="154"/>
      <c r="L234" s="154"/>
      <c r="M234" s="154"/>
      <c r="N234" s="154"/>
    </row>
    <row r="235" spans="11:14" s="2" customFormat="1" ht="12">
      <c r="K235" s="154"/>
      <c r="L235" s="154"/>
      <c r="M235" s="154"/>
      <c r="N235" s="154"/>
    </row>
    <row r="236" spans="11:14" s="2" customFormat="1" ht="12">
      <c r="K236" s="154"/>
      <c r="L236" s="154"/>
      <c r="M236" s="154"/>
      <c r="N236" s="154"/>
    </row>
    <row r="237" spans="11:14" s="2" customFormat="1" ht="12">
      <c r="K237" s="154"/>
      <c r="L237" s="154"/>
      <c r="M237" s="154"/>
      <c r="N237" s="154"/>
    </row>
    <row r="238" spans="11:14" s="2" customFormat="1" ht="12">
      <c r="K238" s="154"/>
      <c r="L238" s="154"/>
      <c r="M238" s="154"/>
      <c r="N238" s="154"/>
    </row>
    <row r="239" spans="11:14" s="2" customFormat="1" ht="12">
      <c r="K239" s="154"/>
      <c r="L239" s="154"/>
      <c r="M239" s="154"/>
      <c r="N239" s="154"/>
    </row>
    <row r="240" spans="11:14" s="2" customFormat="1" ht="12">
      <c r="K240" s="154"/>
      <c r="L240" s="154"/>
      <c r="M240" s="154"/>
      <c r="N240" s="154"/>
    </row>
    <row r="241" spans="11:14" s="2" customFormat="1" ht="12">
      <c r="K241" s="154"/>
      <c r="L241" s="154"/>
      <c r="M241" s="154"/>
      <c r="N241" s="154"/>
    </row>
    <row r="242" spans="11:14" s="2" customFormat="1" ht="12">
      <c r="K242" s="154"/>
      <c r="L242" s="154"/>
      <c r="M242" s="154"/>
      <c r="N242" s="154"/>
    </row>
    <row r="243" spans="11:14" s="2" customFormat="1" ht="12">
      <c r="K243" s="154"/>
      <c r="L243" s="154"/>
      <c r="M243" s="154"/>
      <c r="N243" s="154"/>
    </row>
    <row r="244" spans="11:14" s="2" customFormat="1" ht="12">
      <c r="K244" s="154"/>
      <c r="L244" s="154"/>
      <c r="M244" s="154"/>
      <c r="N244" s="154"/>
    </row>
    <row r="245" spans="11:14" s="2" customFormat="1" ht="12">
      <c r="K245" s="154"/>
      <c r="L245" s="154"/>
      <c r="M245" s="154"/>
      <c r="N245" s="154"/>
    </row>
    <row r="246" spans="11:14" s="2" customFormat="1" ht="12">
      <c r="K246" s="154"/>
      <c r="L246" s="154"/>
      <c r="M246" s="154"/>
      <c r="N246" s="154"/>
    </row>
    <row r="247" spans="11:14" s="2" customFormat="1" ht="12">
      <c r="K247" s="154"/>
      <c r="L247" s="166"/>
      <c r="M247" s="154"/>
      <c r="N247" s="154"/>
    </row>
    <row r="248" spans="11:14" s="2" customFormat="1" ht="12">
      <c r="K248" s="154"/>
      <c r="L248" s="166"/>
      <c r="M248" s="154"/>
      <c r="N248" s="154"/>
    </row>
    <row r="249" spans="11:14" s="2" customFormat="1" ht="12">
      <c r="K249" s="154"/>
      <c r="L249" s="166"/>
      <c r="M249" s="154"/>
      <c r="N249" s="154"/>
    </row>
  </sheetData>
  <sheetProtection password="CC24" sheet="1" objects="1" scenarios="1"/>
  <printOptions horizontalCentered="1"/>
  <pageMargins left="0" right="0" top="0.25" bottom="0.25" header="0.25" footer="0.25"/>
  <pageSetup blackAndWhite="1" orientation="portrait" r:id="rId4"/>
  <headerFooter alignWithMargins="0">
    <oddHeader xml:space="preserve">&amp;R   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249"/>
  <sheetViews>
    <sheetView showGridLines="0" showRowColHeaders="0" showZeros="0" workbookViewId="0" topLeftCell="A2">
      <selection activeCell="A12" sqref="A12:G15"/>
    </sheetView>
  </sheetViews>
  <sheetFormatPr defaultColWidth="9.00390625" defaultRowHeight="12.75"/>
  <cols>
    <col min="1" max="1" width="14.875" style="1" customWidth="1"/>
    <col min="2" max="2" width="11.875" style="1" customWidth="1"/>
    <col min="3" max="3" width="15.125" style="1" customWidth="1"/>
    <col min="4" max="4" width="10.75390625" style="1" customWidth="1"/>
    <col min="5" max="5" width="10.00390625" style="1" customWidth="1"/>
    <col min="6" max="7" width="15.625" style="1" customWidth="1"/>
    <col min="8" max="8" width="1.12109375" style="1" customWidth="1"/>
    <col min="9" max="9" width="0" style="1" hidden="1" customWidth="1"/>
    <col min="10" max="10" width="6.625" style="1" customWidth="1"/>
    <col min="11" max="11" width="6.25390625" style="1" customWidth="1"/>
    <col min="12" max="12" width="6.875" style="166" customWidth="1"/>
    <col min="13" max="16" width="8.875" style="1" customWidth="1"/>
    <col min="17" max="17" width="13.00390625" style="1" customWidth="1"/>
    <col min="18" max="18" width="10.25390625" style="1" customWidth="1"/>
    <col min="19" max="16384" width="8.875" style="1" customWidth="1"/>
  </cols>
  <sheetData>
    <row r="1" spans="1:14" ht="19.5" customHeight="1" thickBot="1">
      <c r="A1" s="22"/>
      <c r="B1" s="23"/>
      <c r="C1" s="23"/>
      <c r="D1" s="23"/>
      <c r="E1" s="23"/>
      <c r="F1" s="23"/>
      <c r="G1" s="23"/>
      <c r="H1" s="23"/>
      <c r="I1" s="24"/>
      <c r="J1" s="24"/>
      <c r="K1" s="166"/>
      <c r="M1" s="166"/>
      <c r="N1" s="166"/>
    </row>
    <row r="2" spans="1:14" ht="15" customHeight="1">
      <c r="A2" s="83" t="s">
        <v>0</v>
      </c>
      <c r="B2" s="19"/>
      <c r="C2" s="19"/>
      <c r="D2" s="19"/>
      <c r="E2" s="19"/>
      <c r="F2" s="19"/>
      <c r="G2" s="19"/>
      <c r="H2" s="61"/>
      <c r="I2" s="71"/>
      <c r="J2" s="24"/>
      <c r="K2" s="166"/>
      <c r="M2" s="166"/>
      <c r="N2" s="166"/>
    </row>
    <row r="3" spans="1:14" ht="10.5" customHeight="1">
      <c r="A3" s="84" t="s">
        <v>1</v>
      </c>
      <c r="B3" s="85"/>
      <c r="C3" s="86"/>
      <c r="D3" s="87"/>
      <c r="E3" s="88"/>
      <c r="F3" s="88"/>
      <c r="G3" s="20"/>
      <c r="H3" s="62"/>
      <c r="I3" s="71"/>
      <c r="J3" s="24"/>
      <c r="K3" s="166"/>
      <c r="M3" s="166"/>
      <c r="N3" s="166"/>
    </row>
    <row r="4" spans="1:14" ht="10.5" customHeight="1">
      <c r="A4" s="89" t="s">
        <v>2</v>
      </c>
      <c r="B4" s="88"/>
      <c r="C4" s="86"/>
      <c r="D4" s="87"/>
      <c r="E4" s="88"/>
      <c r="F4" s="88"/>
      <c r="G4" s="20"/>
      <c r="H4" s="62"/>
      <c r="I4" s="71"/>
      <c r="J4" s="24"/>
      <c r="K4" s="166"/>
      <c r="M4" s="166"/>
      <c r="N4" s="166"/>
    </row>
    <row r="5" spans="1:14" ht="14.25" customHeight="1">
      <c r="A5" s="194" t="s">
        <v>52</v>
      </c>
      <c r="B5" s="88"/>
      <c r="C5" s="90"/>
      <c r="D5" s="91"/>
      <c r="E5" s="90"/>
      <c r="F5" s="88"/>
      <c r="G5" s="21"/>
      <c r="H5" s="63"/>
      <c r="I5" s="71"/>
      <c r="J5" s="24"/>
      <c r="K5" s="167"/>
      <c r="L5" s="167"/>
      <c r="M5" s="167"/>
      <c r="N5" s="167"/>
    </row>
    <row r="6" spans="1:14" ht="12.75" customHeight="1">
      <c r="A6" s="92"/>
      <c r="B6" s="93"/>
      <c r="C6" s="90"/>
      <c r="D6" s="91"/>
      <c r="E6" s="90"/>
      <c r="F6" s="94" t="s">
        <v>39</v>
      </c>
      <c r="G6" s="59"/>
      <c r="H6" s="64"/>
      <c r="I6" s="71"/>
      <c r="J6" s="24"/>
      <c r="K6" s="167"/>
      <c r="L6" s="167"/>
      <c r="M6" s="167"/>
      <c r="N6" s="167"/>
    </row>
    <row r="7" spans="1:14" s="15" customFormat="1" ht="12.75" customHeight="1">
      <c r="A7" s="114" t="s">
        <v>4</v>
      </c>
      <c r="B7" s="109">
        <f>'Asphalt Adj'!B7</f>
        <v>0</v>
      </c>
      <c r="C7" s="116"/>
      <c r="D7" s="114" t="s">
        <v>51</v>
      </c>
      <c r="E7" s="110">
        <f>'Asphalt Adj'!E7</f>
        <v>0</v>
      </c>
      <c r="F7" s="139"/>
      <c r="G7" s="139"/>
      <c r="H7" s="64"/>
      <c r="I7" s="72"/>
      <c r="J7" s="78"/>
      <c r="K7" s="168"/>
      <c r="L7" s="168"/>
      <c r="M7" s="168"/>
      <c r="N7" s="168"/>
    </row>
    <row r="8" spans="1:14" s="15" customFormat="1" ht="12.75" customHeight="1">
      <c r="A8" s="114" t="s">
        <v>5</v>
      </c>
      <c r="B8" s="111">
        <f>'Asphalt Adj'!B8</f>
        <v>0</v>
      </c>
      <c r="C8" s="115"/>
      <c r="D8" s="114" t="s">
        <v>63</v>
      </c>
      <c r="E8" s="110">
        <f>'Asphalt Adj'!E8</f>
        <v>0</v>
      </c>
      <c r="F8" s="116"/>
      <c r="G8" s="116"/>
      <c r="H8" s="64"/>
      <c r="I8" s="72"/>
      <c r="J8" s="78"/>
      <c r="K8" s="168"/>
      <c r="L8" t="s">
        <v>62</v>
      </c>
      <c r="M8" s="168"/>
      <c r="N8" s="168"/>
    </row>
    <row r="9" spans="1:14" s="15" customFormat="1" ht="12.75" customHeight="1">
      <c r="A9" s="114" t="s">
        <v>16</v>
      </c>
      <c r="B9" s="140"/>
      <c r="C9" s="114" t="s">
        <v>17</v>
      </c>
      <c r="D9" s="137"/>
      <c r="E9" s="114" t="s">
        <v>18</v>
      </c>
      <c r="F9" s="117"/>
      <c r="G9" s="118"/>
      <c r="H9" s="64"/>
      <c r="I9" s="72"/>
      <c r="J9" s="78"/>
      <c r="K9" s="168"/>
      <c r="L9" s="168">
        <v>4.348</v>
      </c>
      <c r="M9" s="168"/>
      <c r="N9" s="168"/>
    </row>
    <row r="10" spans="1:14" s="15" customFormat="1" ht="12.75" customHeight="1">
      <c r="A10" s="114"/>
      <c r="B10" s="114"/>
      <c r="C10" s="41"/>
      <c r="D10" s="190" t="s">
        <v>61</v>
      </c>
      <c r="E10" s="188">
        <f>IF(B8=0,"",VLOOKUP(B8,[2]!kyasp,2))</f>
      </c>
      <c r="F10" s="41"/>
      <c r="G10" s="41"/>
      <c r="H10" s="64"/>
      <c r="I10" s="72"/>
      <c r="J10" s="79"/>
      <c r="K10" s="168"/>
      <c r="L10" s="168"/>
      <c r="M10" s="168"/>
      <c r="N10" s="168"/>
    </row>
    <row r="11" spans="1:14" s="2" customFormat="1" ht="16.5" customHeight="1" thickBot="1">
      <c r="A11" s="16"/>
      <c r="B11" s="17"/>
      <c r="C11" s="17"/>
      <c r="D11" s="16" t="s">
        <v>60</v>
      </c>
      <c r="E11" s="188">
        <f>IF(E10="","",ROUND(E10/L9,2))</f>
      </c>
      <c r="F11" s="18"/>
      <c r="G11" s="17"/>
      <c r="H11" s="65"/>
      <c r="I11" s="73"/>
      <c r="J11" s="80"/>
      <c r="K11" s="169"/>
      <c r="L11" s="169"/>
      <c r="M11" s="169"/>
      <c r="N11" s="169"/>
    </row>
    <row r="12" spans="1:14" ht="12" customHeight="1" thickTop="1">
      <c r="A12" s="43" t="s">
        <v>19</v>
      </c>
      <c r="B12" s="45" t="s">
        <v>55</v>
      </c>
      <c r="C12" s="44" t="s">
        <v>20</v>
      </c>
      <c r="D12" s="44" t="s">
        <v>21</v>
      </c>
      <c r="E12" s="45" t="s">
        <v>54</v>
      </c>
      <c r="F12" s="45" t="s">
        <v>22</v>
      </c>
      <c r="G12" s="46" t="s">
        <v>56</v>
      </c>
      <c r="H12" s="66"/>
      <c r="I12" s="71"/>
      <c r="J12" s="81"/>
      <c r="K12" s="167"/>
      <c r="L12" s="167"/>
      <c r="M12" s="167"/>
      <c r="N12" s="167"/>
    </row>
    <row r="13" spans="1:14" ht="12" customHeight="1">
      <c r="A13" s="47" t="s">
        <v>23</v>
      </c>
      <c r="B13" s="48" t="s">
        <v>57</v>
      </c>
      <c r="C13" s="49" t="s">
        <v>25</v>
      </c>
      <c r="D13" s="49" t="s">
        <v>26</v>
      </c>
      <c r="E13" s="50" t="s">
        <v>30</v>
      </c>
      <c r="F13" s="50" t="s">
        <v>27</v>
      </c>
      <c r="G13" s="51"/>
      <c r="H13" s="66"/>
      <c r="I13" s="74"/>
      <c r="J13" s="81"/>
      <c r="K13" s="170"/>
      <c r="L13" s="170"/>
      <c r="M13" s="170"/>
      <c r="N13" s="170"/>
    </row>
    <row r="14" spans="1:14" ht="12" customHeight="1">
      <c r="A14" s="52"/>
      <c r="B14" s="48" t="s">
        <v>24</v>
      </c>
      <c r="C14" s="49" t="s">
        <v>29</v>
      </c>
      <c r="D14" s="49" t="s">
        <v>24</v>
      </c>
      <c r="E14" s="50" t="s">
        <v>28</v>
      </c>
      <c r="F14" s="50" t="s">
        <v>31</v>
      </c>
      <c r="G14" s="53" t="s">
        <v>8</v>
      </c>
      <c r="H14" s="66"/>
      <c r="I14" s="75"/>
      <c r="J14" s="81"/>
      <c r="K14" s="166"/>
      <c r="M14" s="166"/>
      <c r="N14" s="166"/>
    </row>
    <row r="15" spans="1:14" ht="12" customHeight="1" thickBot="1">
      <c r="A15" s="54"/>
      <c r="B15" s="49" t="s">
        <v>28</v>
      </c>
      <c r="C15" s="55" t="s">
        <v>32</v>
      </c>
      <c r="D15" s="55"/>
      <c r="E15" s="56" t="s">
        <v>33</v>
      </c>
      <c r="F15" s="57" t="s">
        <v>53</v>
      </c>
      <c r="G15" s="58"/>
      <c r="H15" s="67"/>
      <c r="I15" s="71"/>
      <c r="J15" s="24"/>
      <c r="K15" s="166"/>
      <c r="M15" s="166"/>
      <c r="N15" s="166"/>
    </row>
    <row r="16" spans="1:14" ht="12.75" customHeight="1" thickTop="1">
      <c r="A16" s="184"/>
      <c r="B16" s="189">
        <f>IF(A16="","",ROUND(L16/$L$9,2))</f>
      </c>
      <c r="C16" s="185"/>
      <c r="D16" s="60">
        <f>IF(A16=0,"",$B$9)</f>
      </c>
      <c r="E16" s="104">
        <f>IF(A16="","",$E$11)</f>
      </c>
      <c r="F16" s="105">
        <f>IF(A16=0,0,IF(ROUND(((B16-$E$11)/$E$11),4)&gt;0.05,ROUND(((B16-$E$11)/$E$11)-0.05,4),IF(ROUND(((B16-$E$11)/$E$11),4)&lt;-0.05,ROUND((((B16-$E$11)/$E$11)+0.05),4),0)))</f>
        <v>0</v>
      </c>
      <c r="G16" s="40">
        <f>IF(A16=0,"",IF(ROUND((D16*C16*$E$11*F16),2)=0,"NO ADJ",ROUND((D16*C16*$E$11*F16),2)))</f>
      </c>
      <c r="H16" s="68"/>
      <c r="I16" s="76">
        <f>SUM($G$16:G16)</f>
        <v>0</v>
      </c>
      <c r="J16" s="24"/>
      <c r="K16" s="166"/>
      <c r="L16" s="103">
        <f>IF(A16=0,"",VLOOKUP(A16,[2]!kyasp,2))</f>
      </c>
      <c r="M16" s="166"/>
      <c r="N16" s="166"/>
    </row>
    <row r="17" spans="1:14" ht="12.75" customHeight="1">
      <c r="A17" s="184"/>
      <c r="B17" s="189">
        <f aca="true" t="shared" si="0" ref="B17:B51">IF(A17="","",ROUND(L17/$L$9,2))</f>
      </c>
      <c r="C17" s="185"/>
      <c r="D17" s="60">
        <f aca="true" t="shared" si="1" ref="D17:D51">IF(A17=0,"",$B$9)</f>
      </c>
      <c r="E17" s="104">
        <f aca="true" t="shared" si="2" ref="E17:E51">IF(A17="","",$E$11)</f>
      </c>
      <c r="F17" s="105">
        <f aca="true" t="shared" si="3" ref="F17:F51">IF(A17=0,0,IF(ROUND(((B17-$E$11)/$E$11),4)&gt;0.05,ROUND(((B17-$E$11)/$E$11)-0.05,4),IF(ROUND(((B17-$E$11)/$E$11),4)&lt;-0.05,ROUND((((B17-$E$11)/$E$11)+0.05),4),0)))</f>
        <v>0</v>
      </c>
      <c r="G17" s="40">
        <f aca="true" t="shared" si="4" ref="G17:G51">IF(A17=0,"",IF(ROUND((D17*C17*$E$11*F17),2)=0,"NO ADJ",ROUND((D17*C17*$E$11*F17),2)))</f>
      </c>
      <c r="H17" s="68"/>
      <c r="I17" s="76">
        <f>SUM($G$16:G17)</f>
        <v>0</v>
      </c>
      <c r="J17" s="24"/>
      <c r="K17" s="166"/>
      <c r="L17" s="103">
        <f>IF(A17=0,"",VLOOKUP(A17,[2]!kyasp,2))</f>
      </c>
      <c r="M17" s="166"/>
      <c r="N17" s="166"/>
    </row>
    <row r="18" spans="1:14" ht="12.75" customHeight="1">
      <c r="A18" s="184"/>
      <c r="B18" s="189">
        <f t="shared" si="0"/>
      </c>
      <c r="C18" s="185"/>
      <c r="D18" s="60">
        <f t="shared" si="1"/>
      </c>
      <c r="E18" s="104">
        <f t="shared" si="2"/>
      </c>
      <c r="F18" s="105">
        <f t="shared" si="3"/>
        <v>0</v>
      </c>
      <c r="G18" s="40">
        <f t="shared" si="4"/>
      </c>
      <c r="H18" s="68"/>
      <c r="I18" s="76">
        <f>SUM($G$16:G18)</f>
        <v>0</v>
      </c>
      <c r="J18" s="24"/>
      <c r="K18" s="166"/>
      <c r="L18" s="103">
        <f>IF(A18=0,"",VLOOKUP(A18,[2]!kyasp,2))</f>
      </c>
      <c r="M18" s="166"/>
      <c r="N18" s="166"/>
    </row>
    <row r="19" spans="1:14" ht="12.75" customHeight="1">
      <c r="A19" s="184"/>
      <c r="B19" s="189">
        <f t="shared" si="0"/>
      </c>
      <c r="C19" s="185"/>
      <c r="D19" s="60">
        <f t="shared" si="1"/>
      </c>
      <c r="E19" s="104">
        <f t="shared" si="2"/>
      </c>
      <c r="F19" s="105">
        <f t="shared" si="3"/>
        <v>0</v>
      </c>
      <c r="G19" s="40">
        <f t="shared" si="4"/>
      </c>
      <c r="H19" s="68"/>
      <c r="I19" s="76">
        <f>SUM($G$16:G19)</f>
        <v>0</v>
      </c>
      <c r="J19" s="24"/>
      <c r="K19" s="166"/>
      <c r="L19" s="103">
        <f>IF(A19=0,"",VLOOKUP(A19,[2]!kyasp,2))</f>
      </c>
      <c r="M19" s="166"/>
      <c r="N19" s="166"/>
    </row>
    <row r="20" spans="1:14" ht="12.75" customHeight="1">
      <c r="A20" s="184"/>
      <c r="B20" s="189">
        <f t="shared" si="0"/>
      </c>
      <c r="C20" s="185"/>
      <c r="D20" s="60">
        <f t="shared" si="1"/>
      </c>
      <c r="E20" s="104">
        <f t="shared" si="2"/>
      </c>
      <c r="F20" s="105">
        <f t="shared" si="3"/>
        <v>0</v>
      </c>
      <c r="G20" s="40">
        <f t="shared" si="4"/>
      </c>
      <c r="H20" s="68"/>
      <c r="I20" s="76">
        <f>SUM($G$16:G20)</f>
        <v>0</v>
      </c>
      <c r="J20" s="24"/>
      <c r="K20" s="166"/>
      <c r="L20" s="103">
        <f>IF(A20=0,"",VLOOKUP(A20,[2]!kyasp,2))</f>
      </c>
      <c r="M20" s="166"/>
      <c r="N20" s="166"/>
    </row>
    <row r="21" spans="1:14" ht="12.75" customHeight="1">
      <c r="A21" s="184"/>
      <c r="B21" s="189">
        <f t="shared" si="0"/>
      </c>
      <c r="C21" s="185"/>
      <c r="D21" s="60">
        <f t="shared" si="1"/>
      </c>
      <c r="E21" s="104">
        <f t="shared" si="2"/>
      </c>
      <c r="F21" s="105">
        <f t="shared" si="3"/>
        <v>0</v>
      </c>
      <c r="G21" s="40">
        <f t="shared" si="4"/>
      </c>
      <c r="H21" s="68"/>
      <c r="I21" s="76">
        <f>SUM($G$16:G21)</f>
        <v>0</v>
      </c>
      <c r="J21" s="24"/>
      <c r="K21" s="166"/>
      <c r="L21" s="103">
        <f>IF(A21=0,"",VLOOKUP(A21,[2]!kyasp,2))</f>
      </c>
      <c r="M21" s="166"/>
      <c r="N21" s="166"/>
    </row>
    <row r="22" spans="1:14" ht="12.75" customHeight="1">
      <c r="A22" s="184"/>
      <c r="B22" s="189">
        <f t="shared" si="0"/>
      </c>
      <c r="C22" s="185"/>
      <c r="D22" s="60">
        <f t="shared" si="1"/>
      </c>
      <c r="E22" s="104">
        <f t="shared" si="2"/>
      </c>
      <c r="F22" s="105">
        <f t="shared" si="3"/>
        <v>0</v>
      </c>
      <c r="G22" s="40">
        <f t="shared" si="4"/>
      </c>
      <c r="H22" s="68"/>
      <c r="I22" s="76">
        <f>SUM($G$16:G22)</f>
        <v>0</v>
      </c>
      <c r="J22" s="24"/>
      <c r="K22" s="166"/>
      <c r="L22" s="103">
        <f>IF(A22=0,"",VLOOKUP(A22,[2]!kyasp,2))</f>
      </c>
      <c r="M22" s="166"/>
      <c r="N22" s="166"/>
    </row>
    <row r="23" spans="1:14" ht="12.75" customHeight="1">
      <c r="A23" s="184"/>
      <c r="B23" s="189">
        <f t="shared" si="0"/>
      </c>
      <c r="C23" s="185"/>
      <c r="D23" s="60">
        <f t="shared" si="1"/>
      </c>
      <c r="E23" s="104">
        <f t="shared" si="2"/>
      </c>
      <c r="F23" s="105">
        <f t="shared" si="3"/>
        <v>0</v>
      </c>
      <c r="G23" s="40">
        <f t="shared" si="4"/>
      </c>
      <c r="H23" s="68"/>
      <c r="I23" s="76">
        <f>SUM($G$16:G23)</f>
        <v>0</v>
      </c>
      <c r="J23" s="24"/>
      <c r="K23" s="166"/>
      <c r="L23" s="103">
        <f>IF(A23=0,"",VLOOKUP(A23,[2]!kyasp,2))</f>
      </c>
      <c r="M23" s="166"/>
      <c r="N23" s="166"/>
    </row>
    <row r="24" spans="1:14" ht="12.75" customHeight="1">
      <c r="A24" s="184"/>
      <c r="B24" s="189">
        <f t="shared" si="0"/>
      </c>
      <c r="C24" s="185"/>
      <c r="D24" s="60">
        <f t="shared" si="1"/>
      </c>
      <c r="E24" s="104">
        <f t="shared" si="2"/>
      </c>
      <c r="F24" s="105">
        <f t="shared" si="3"/>
        <v>0</v>
      </c>
      <c r="G24" s="40">
        <f t="shared" si="4"/>
      </c>
      <c r="H24" s="68"/>
      <c r="I24" s="76">
        <f>SUM($G$16:G24)</f>
        <v>0</v>
      </c>
      <c r="J24" s="24"/>
      <c r="K24" s="166"/>
      <c r="L24" s="103">
        <f>IF(A24=0,"",VLOOKUP(A24,[2]!kyasp,2))</f>
      </c>
      <c r="M24" s="166"/>
      <c r="N24" s="166"/>
    </row>
    <row r="25" spans="1:14" ht="12.75" customHeight="1">
      <c r="A25" s="184"/>
      <c r="B25" s="189">
        <f t="shared" si="0"/>
      </c>
      <c r="C25" s="185"/>
      <c r="D25" s="60">
        <f t="shared" si="1"/>
      </c>
      <c r="E25" s="104">
        <f t="shared" si="2"/>
      </c>
      <c r="F25" s="105">
        <f t="shared" si="3"/>
        <v>0</v>
      </c>
      <c r="G25" s="40">
        <f t="shared" si="4"/>
      </c>
      <c r="H25" s="68"/>
      <c r="I25" s="76">
        <f>SUM($G$16:G25)</f>
        <v>0</v>
      </c>
      <c r="J25" s="24"/>
      <c r="K25" s="166"/>
      <c r="L25" s="103">
        <f>IF(A25=0,"",VLOOKUP(A25,[2]!kyasp,2))</f>
      </c>
      <c r="M25" s="166"/>
      <c r="N25" s="166"/>
    </row>
    <row r="26" spans="1:14" ht="12.75" customHeight="1">
      <c r="A26" s="184"/>
      <c r="B26" s="189">
        <f t="shared" si="0"/>
      </c>
      <c r="C26" s="185"/>
      <c r="D26" s="60">
        <f t="shared" si="1"/>
      </c>
      <c r="E26" s="104">
        <f t="shared" si="2"/>
      </c>
      <c r="F26" s="105">
        <f t="shared" si="3"/>
        <v>0</v>
      </c>
      <c r="G26" s="40">
        <f t="shared" si="4"/>
      </c>
      <c r="H26" s="68"/>
      <c r="I26" s="76">
        <f>SUM($G$16:G26)</f>
        <v>0</v>
      </c>
      <c r="J26" s="24"/>
      <c r="K26" s="166"/>
      <c r="L26" s="103">
        <f>IF(A26=0,"",VLOOKUP(A26,[2]!kyasp,2))</f>
      </c>
      <c r="M26" s="166"/>
      <c r="N26" s="166"/>
    </row>
    <row r="27" spans="1:14" ht="12.75" customHeight="1">
      <c r="A27" s="184"/>
      <c r="B27" s="189">
        <f t="shared" si="0"/>
      </c>
      <c r="C27" s="185"/>
      <c r="D27" s="60">
        <f t="shared" si="1"/>
      </c>
      <c r="E27" s="104">
        <f t="shared" si="2"/>
      </c>
      <c r="F27" s="105">
        <f t="shared" si="3"/>
        <v>0</v>
      </c>
      <c r="G27" s="40">
        <f t="shared" si="4"/>
      </c>
      <c r="H27" s="68"/>
      <c r="I27" s="76">
        <f>SUM($G$16:G27)</f>
        <v>0</v>
      </c>
      <c r="J27" s="24"/>
      <c r="K27" s="166"/>
      <c r="L27" s="103">
        <f>IF(A27=0,"",VLOOKUP(A27,[2]!kyasp,2))</f>
      </c>
      <c r="M27" s="166"/>
      <c r="N27" s="166"/>
    </row>
    <row r="28" spans="1:14" ht="12.75" customHeight="1">
      <c r="A28" s="184"/>
      <c r="B28" s="189">
        <f t="shared" si="0"/>
      </c>
      <c r="C28" s="185"/>
      <c r="D28" s="60">
        <f t="shared" si="1"/>
      </c>
      <c r="E28" s="104">
        <f t="shared" si="2"/>
      </c>
      <c r="F28" s="105">
        <f t="shared" si="3"/>
        <v>0</v>
      </c>
      <c r="G28" s="40">
        <f t="shared" si="4"/>
      </c>
      <c r="H28" s="68"/>
      <c r="I28" s="76">
        <f>SUM($G$16:G28)</f>
        <v>0</v>
      </c>
      <c r="J28" s="24"/>
      <c r="K28" s="166"/>
      <c r="L28" s="103">
        <f>IF(A28=0,"",VLOOKUP(A28,[2]!kyasp,2))</f>
      </c>
      <c r="M28" s="166"/>
      <c r="N28" s="166"/>
    </row>
    <row r="29" spans="1:14" ht="12.75" customHeight="1">
      <c r="A29" s="184"/>
      <c r="B29" s="189">
        <f t="shared" si="0"/>
      </c>
      <c r="C29" s="185"/>
      <c r="D29" s="60">
        <f t="shared" si="1"/>
      </c>
      <c r="E29" s="104">
        <f t="shared" si="2"/>
      </c>
      <c r="F29" s="105">
        <f t="shared" si="3"/>
        <v>0</v>
      </c>
      <c r="G29" s="40">
        <f t="shared" si="4"/>
      </c>
      <c r="H29" s="68"/>
      <c r="I29" s="76">
        <f>SUM($G$16:G29)</f>
        <v>0</v>
      </c>
      <c r="J29" s="24"/>
      <c r="K29" s="166"/>
      <c r="L29" s="103">
        <f>IF(A29=0,"",VLOOKUP(A29,[2]!kyasp,2))</f>
      </c>
      <c r="M29" s="166"/>
      <c r="N29" s="166"/>
    </row>
    <row r="30" spans="1:14" ht="12.75" customHeight="1">
      <c r="A30" s="184"/>
      <c r="B30" s="189">
        <f t="shared" si="0"/>
      </c>
      <c r="C30" s="185"/>
      <c r="D30" s="60">
        <f t="shared" si="1"/>
      </c>
      <c r="E30" s="104">
        <f t="shared" si="2"/>
      </c>
      <c r="F30" s="105">
        <f t="shared" si="3"/>
        <v>0</v>
      </c>
      <c r="G30" s="40">
        <f t="shared" si="4"/>
      </c>
      <c r="H30" s="68"/>
      <c r="I30" s="76">
        <f>SUM($G$16:G30)</f>
        <v>0</v>
      </c>
      <c r="J30" s="24"/>
      <c r="K30" s="166"/>
      <c r="L30" s="103">
        <f>IF(A30=0,"",VLOOKUP(A30,[2]!kyasp,2))</f>
      </c>
      <c r="M30" s="166"/>
      <c r="N30" s="166"/>
    </row>
    <row r="31" spans="1:14" ht="12.75" customHeight="1">
      <c r="A31" s="184"/>
      <c r="B31" s="189">
        <f t="shared" si="0"/>
      </c>
      <c r="C31" s="185"/>
      <c r="D31" s="60">
        <f t="shared" si="1"/>
      </c>
      <c r="E31" s="104">
        <f t="shared" si="2"/>
      </c>
      <c r="F31" s="105">
        <f t="shared" si="3"/>
        <v>0</v>
      </c>
      <c r="G31" s="40">
        <f t="shared" si="4"/>
      </c>
      <c r="H31" s="68"/>
      <c r="I31" s="76">
        <f>SUM($G$16:G31)</f>
        <v>0</v>
      </c>
      <c r="J31" s="24"/>
      <c r="K31" s="166"/>
      <c r="L31" s="103">
        <f>IF(A31=0,"",VLOOKUP(A31,[2]!kyasp,2))</f>
      </c>
      <c r="M31" s="166"/>
      <c r="N31" s="166"/>
    </row>
    <row r="32" spans="1:14" ht="12.75" customHeight="1">
      <c r="A32" s="184"/>
      <c r="B32" s="189">
        <f t="shared" si="0"/>
      </c>
      <c r="C32" s="185"/>
      <c r="D32" s="60">
        <f t="shared" si="1"/>
      </c>
      <c r="E32" s="104">
        <f t="shared" si="2"/>
      </c>
      <c r="F32" s="105">
        <f t="shared" si="3"/>
        <v>0</v>
      </c>
      <c r="G32" s="40">
        <f t="shared" si="4"/>
      </c>
      <c r="H32" s="68"/>
      <c r="I32" s="76">
        <f>SUM($G$16:G32)</f>
        <v>0</v>
      </c>
      <c r="J32" s="24"/>
      <c r="K32" s="166"/>
      <c r="L32" s="103">
        <f>IF(A32=0,"",VLOOKUP(A32,[2]!kyasp,2))</f>
      </c>
      <c r="M32" s="166"/>
      <c r="N32" s="166"/>
    </row>
    <row r="33" spans="1:14" ht="12.75" customHeight="1">
      <c r="A33" s="184"/>
      <c r="B33" s="189">
        <f t="shared" si="0"/>
      </c>
      <c r="C33" s="185"/>
      <c r="D33" s="60">
        <f t="shared" si="1"/>
      </c>
      <c r="E33" s="104">
        <f t="shared" si="2"/>
      </c>
      <c r="F33" s="105">
        <f t="shared" si="3"/>
        <v>0</v>
      </c>
      <c r="G33" s="40">
        <f t="shared" si="4"/>
      </c>
      <c r="H33" s="68"/>
      <c r="I33" s="76">
        <f>SUM($G$16:G33)</f>
        <v>0</v>
      </c>
      <c r="J33" s="24"/>
      <c r="K33" s="166"/>
      <c r="L33" s="103">
        <f>IF(A33=0,"",VLOOKUP(A33,[2]!kyasp,2))</f>
      </c>
      <c r="M33" s="166"/>
      <c r="N33" s="166"/>
    </row>
    <row r="34" spans="1:14" ht="12.75" customHeight="1">
      <c r="A34" s="184"/>
      <c r="B34" s="189">
        <f t="shared" si="0"/>
      </c>
      <c r="C34" s="185"/>
      <c r="D34" s="60">
        <f t="shared" si="1"/>
      </c>
      <c r="E34" s="104">
        <f t="shared" si="2"/>
      </c>
      <c r="F34" s="105">
        <f t="shared" si="3"/>
        <v>0</v>
      </c>
      <c r="G34" s="40">
        <f t="shared" si="4"/>
      </c>
      <c r="H34" s="68"/>
      <c r="I34" s="76">
        <f>SUM($G$16:G34)</f>
        <v>0</v>
      </c>
      <c r="J34" s="24"/>
      <c r="K34" s="166"/>
      <c r="L34" s="103">
        <f>IF(A34=0,"",VLOOKUP(A34,[2]!kyasp,2))</f>
      </c>
      <c r="M34" s="166"/>
      <c r="N34" s="166"/>
    </row>
    <row r="35" spans="1:14" ht="12.75" customHeight="1">
      <c r="A35" s="184"/>
      <c r="B35" s="189">
        <f t="shared" si="0"/>
      </c>
      <c r="C35" s="185"/>
      <c r="D35" s="60">
        <f t="shared" si="1"/>
      </c>
      <c r="E35" s="104">
        <f t="shared" si="2"/>
      </c>
      <c r="F35" s="105">
        <f t="shared" si="3"/>
        <v>0</v>
      </c>
      <c r="G35" s="40">
        <f t="shared" si="4"/>
      </c>
      <c r="H35" s="68"/>
      <c r="I35" s="76">
        <f>SUM($G$16:G35)</f>
        <v>0</v>
      </c>
      <c r="J35" s="24"/>
      <c r="K35" s="166"/>
      <c r="L35" s="103">
        <f>IF(A35=0,"",VLOOKUP(A35,[2]!kyasp,2))</f>
      </c>
      <c r="M35" s="166"/>
      <c r="N35" s="166"/>
    </row>
    <row r="36" spans="1:14" ht="12.75" customHeight="1">
      <c r="A36" s="184"/>
      <c r="B36" s="189">
        <f t="shared" si="0"/>
      </c>
      <c r="C36" s="185"/>
      <c r="D36" s="60">
        <f t="shared" si="1"/>
      </c>
      <c r="E36" s="104">
        <f t="shared" si="2"/>
      </c>
      <c r="F36" s="105">
        <f t="shared" si="3"/>
        <v>0</v>
      </c>
      <c r="G36" s="40">
        <f t="shared" si="4"/>
      </c>
      <c r="H36" s="68"/>
      <c r="I36" s="76">
        <f>SUM($G$16:G36)</f>
        <v>0</v>
      </c>
      <c r="J36" s="24"/>
      <c r="K36" s="166"/>
      <c r="L36" s="103">
        <f>IF(A36=0,"",VLOOKUP(A36,[2]!kyasp,2))</f>
      </c>
      <c r="M36" s="166"/>
      <c r="N36" s="166"/>
    </row>
    <row r="37" spans="1:14" ht="12.75" customHeight="1">
      <c r="A37" s="184"/>
      <c r="B37" s="189">
        <f t="shared" si="0"/>
      </c>
      <c r="C37" s="185"/>
      <c r="D37" s="60">
        <f t="shared" si="1"/>
      </c>
      <c r="E37" s="104">
        <f t="shared" si="2"/>
      </c>
      <c r="F37" s="105">
        <f t="shared" si="3"/>
        <v>0</v>
      </c>
      <c r="G37" s="40">
        <f t="shared" si="4"/>
      </c>
      <c r="H37" s="68"/>
      <c r="I37" s="76">
        <f>SUM($G$16:G37)</f>
        <v>0</v>
      </c>
      <c r="J37" s="24"/>
      <c r="K37" s="166"/>
      <c r="L37" s="103">
        <f>IF(A37=0,"",VLOOKUP(A37,[2]!kyasp,2))</f>
      </c>
      <c r="M37" s="166"/>
      <c r="N37" s="166"/>
    </row>
    <row r="38" spans="1:14" ht="12.75" customHeight="1">
      <c r="A38" s="184"/>
      <c r="B38" s="189">
        <f t="shared" si="0"/>
      </c>
      <c r="C38" s="185"/>
      <c r="D38" s="60">
        <f t="shared" si="1"/>
      </c>
      <c r="E38" s="104">
        <f t="shared" si="2"/>
      </c>
      <c r="F38" s="105">
        <f t="shared" si="3"/>
        <v>0</v>
      </c>
      <c r="G38" s="40">
        <f t="shared" si="4"/>
      </c>
      <c r="H38" s="68"/>
      <c r="I38" s="76">
        <f>SUM($G$16:G38)</f>
        <v>0</v>
      </c>
      <c r="J38" s="24"/>
      <c r="K38" s="166"/>
      <c r="L38" s="103">
        <f>IF(A38=0,"",VLOOKUP(A38,[2]!kyasp,2))</f>
      </c>
      <c r="M38" s="166"/>
      <c r="N38" s="166"/>
    </row>
    <row r="39" spans="1:14" ht="12.75" customHeight="1">
      <c r="A39" s="184"/>
      <c r="B39" s="189">
        <f t="shared" si="0"/>
      </c>
      <c r="C39" s="185"/>
      <c r="D39" s="60">
        <f t="shared" si="1"/>
      </c>
      <c r="E39" s="104">
        <f t="shared" si="2"/>
      </c>
      <c r="F39" s="105">
        <f t="shared" si="3"/>
        <v>0</v>
      </c>
      <c r="G39" s="40">
        <f t="shared" si="4"/>
      </c>
      <c r="H39" s="68"/>
      <c r="I39" s="76">
        <f>SUM($G$16:G39)</f>
        <v>0</v>
      </c>
      <c r="J39" s="24"/>
      <c r="K39" s="166"/>
      <c r="L39" s="103">
        <f>IF(A39=0,"",VLOOKUP(A39,[2]!kyasp,2))</f>
      </c>
      <c r="M39" s="166"/>
      <c r="N39" s="166"/>
    </row>
    <row r="40" spans="1:14" ht="12.75" customHeight="1">
      <c r="A40" s="184"/>
      <c r="B40" s="189">
        <f t="shared" si="0"/>
      </c>
      <c r="C40" s="185"/>
      <c r="D40" s="60">
        <f t="shared" si="1"/>
      </c>
      <c r="E40" s="104">
        <f t="shared" si="2"/>
      </c>
      <c r="F40" s="105">
        <f t="shared" si="3"/>
        <v>0</v>
      </c>
      <c r="G40" s="40">
        <f t="shared" si="4"/>
      </c>
      <c r="H40" s="68"/>
      <c r="I40" s="76">
        <f>SUM($G$16:G40)</f>
        <v>0</v>
      </c>
      <c r="J40" s="24"/>
      <c r="K40" s="166"/>
      <c r="L40" s="103">
        <f>IF(A40=0,"",VLOOKUP(A40,[2]!kyasp,2))</f>
      </c>
      <c r="M40" s="166"/>
      <c r="N40" s="166"/>
    </row>
    <row r="41" spans="1:14" ht="12.75" customHeight="1">
      <c r="A41" s="184"/>
      <c r="B41" s="189">
        <f t="shared" si="0"/>
      </c>
      <c r="C41" s="185"/>
      <c r="D41" s="60">
        <f t="shared" si="1"/>
      </c>
      <c r="E41" s="104">
        <f t="shared" si="2"/>
      </c>
      <c r="F41" s="105">
        <f t="shared" si="3"/>
        <v>0</v>
      </c>
      <c r="G41" s="40">
        <f t="shared" si="4"/>
      </c>
      <c r="H41" s="68"/>
      <c r="I41" s="76">
        <f>SUM($G$16:G41)</f>
        <v>0</v>
      </c>
      <c r="J41" s="24"/>
      <c r="K41" s="166"/>
      <c r="L41" s="103">
        <f>IF(A41=0,"",VLOOKUP(A41,[2]!kyasp,2))</f>
      </c>
      <c r="M41" s="166"/>
      <c r="N41" s="166"/>
    </row>
    <row r="42" spans="1:14" ht="12.75" customHeight="1">
      <c r="A42" s="184"/>
      <c r="B42" s="189">
        <f t="shared" si="0"/>
      </c>
      <c r="C42" s="185"/>
      <c r="D42" s="60">
        <f t="shared" si="1"/>
      </c>
      <c r="E42" s="104">
        <f t="shared" si="2"/>
      </c>
      <c r="F42" s="105">
        <f t="shared" si="3"/>
        <v>0</v>
      </c>
      <c r="G42" s="40">
        <f t="shared" si="4"/>
      </c>
      <c r="H42" s="68"/>
      <c r="I42" s="76">
        <f>SUM($G$16:G42)</f>
        <v>0</v>
      </c>
      <c r="J42" s="24"/>
      <c r="K42" s="166"/>
      <c r="L42" s="103">
        <f>IF(A42=0,"",VLOOKUP(A42,[2]!kyasp,2))</f>
      </c>
      <c r="M42" s="166"/>
      <c r="N42" s="166"/>
    </row>
    <row r="43" spans="1:14" ht="12.75" customHeight="1">
      <c r="A43" s="184"/>
      <c r="B43" s="189">
        <f t="shared" si="0"/>
      </c>
      <c r="C43" s="185"/>
      <c r="D43" s="60">
        <f t="shared" si="1"/>
      </c>
      <c r="E43" s="104">
        <f t="shared" si="2"/>
      </c>
      <c r="F43" s="105">
        <f t="shared" si="3"/>
        <v>0</v>
      </c>
      <c r="G43" s="40">
        <f t="shared" si="4"/>
      </c>
      <c r="H43" s="68"/>
      <c r="I43" s="76">
        <f>SUM($G$16:G43)</f>
        <v>0</v>
      </c>
      <c r="J43" s="24"/>
      <c r="K43" s="166"/>
      <c r="L43" s="103">
        <f>IF(A43=0,"",VLOOKUP(A43,[2]!kyasp,2))</f>
      </c>
      <c r="M43" s="166"/>
      <c r="N43" s="166"/>
    </row>
    <row r="44" spans="1:14" ht="12.75" customHeight="1">
      <c r="A44" s="184"/>
      <c r="B44" s="189">
        <f t="shared" si="0"/>
      </c>
      <c r="C44" s="185"/>
      <c r="D44" s="60">
        <f t="shared" si="1"/>
      </c>
      <c r="E44" s="104">
        <f t="shared" si="2"/>
      </c>
      <c r="F44" s="105">
        <f t="shared" si="3"/>
        <v>0</v>
      </c>
      <c r="G44" s="40">
        <f t="shared" si="4"/>
      </c>
      <c r="H44" s="68"/>
      <c r="I44" s="76">
        <f>SUM($G$16:G44)</f>
        <v>0</v>
      </c>
      <c r="J44" s="24"/>
      <c r="K44" s="166"/>
      <c r="L44" s="103">
        <f>IF(A44=0,"",VLOOKUP(A44,[2]!kyasp,2))</f>
      </c>
      <c r="M44" s="166"/>
      <c r="N44" s="166"/>
    </row>
    <row r="45" spans="1:14" ht="12.75" customHeight="1">
      <c r="A45" s="184"/>
      <c r="B45" s="189">
        <f t="shared" si="0"/>
      </c>
      <c r="C45" s="185"/>
      <c r="D45" s="60">
        <f t="shared" si="1"/>
      </c>
      <c r="E45" s="104">
        <f t="shared" si="2"/>
      </c>
      <c r="F45" s="105">
        <f t="shared" si="3"/>
        <v>0</v>
      </c>
      <c r="G45" s="40">
        <f t="shared" si="4"/>
      </c>
      <c r="H45" s="68"/>
      <c r="I45" s="76">
        <f>SUM($G$16:G45)</f>
        <v>0</v>
      </c>
      <c r="J45" s="24"/>
      <c r="K45" s="166"/>
      <c r="L45" s="103">
        <f>IF(A45=0,"",VLOOKUP(A45,[2]!kyasp,2))</f>
      </c>
      <c r="M45" s="166"/>
      <c r="N45" s="166"/>
    </row>
    <row r="46" spans="1:14" ht="13.5" customHeight="1">
      <c r="A46" s="184"/>
      <c r="B46" s="189">
        <f t="shared" si="0"/>
      </c>
      <c r="C46" s="185"/>
      <c r="D46" s="60">
        <f t="shared" si="1"/>
      </c>
      <c r="E46" s="104">
        <f t="shared" si="2"/>
      </c>
      <c r="F46" s="105">
        <f t="shared" si="3"/>
        <v>0</v>
      </c>
      <c r="G46" s="40">
        <f t="shared" si="4"/>
      </c>
      <c r="H46" s="68"/>
      <c r="I46" s="76">
        <f>SUM($G$16:G46)</f>
        <v>0</v>
      </c>
      <c r="J46" s="24"/>
      <c r="K46" s="166"/>
      <c r="L46" s="103">
        <f>IF(A46=0,"",VLOOKUP(A46,[2]!kyasp,2))</f>
      </c>
      <c r="M46" s="166"/>
      <c r="N46" s="166"/>
    </row>
    <row r="47" spans="1:14" ht="12.75" customHeight="1">
      <c r="A47" s="184"/>
      <c r="B47" s="189">
        <f t="shared" si="0"/>
      </c>
      <c r="C47" s="185"/>
      <c r="D47" s="60">
        <f t="shared" si="1"/>
      </c>
      <c r="E47" s="104">
        <f t="shared" si="2"/>
      </c>
      <c r="F47" s="105">
        <f t="shared" si="3"/>
        <v>0</v>
      </c>
      <c r="G47" s="40">
        <f t="shared" si="4"/>
      </c>
      <c r="H47" s="68"/>
      <c r="I47" s="76"/>
      <c r="J47" s="24"/>
      <c r="K47" s="171"/>
      <c r="L47" s="170"/>
      <c r="M47" s="172"/>
      <c r="N47" s="172"/>
    </row>
    <row r="48" spans="1:14" ht="12.75" customHeight="1">
      <c r="A48" s="184"/>
      <c r="B48" s="189">
        <f t="shared" si="0"/>
      </c>
      <c r="C48" s="185"/>
      <c r="D48" s="60">
        <f t="shared" si="1"/>
      </c>
      <c r="E48" s="104">
        <f t="shared" si="2"/>
      </c>
      <c r="F48" s="105">
        <f t="shared" si="3"/>
        <v>0</v>
      </c>
      <c r="G48" s="40">
        <f t="shared" si="4"/>
      </c>
      <c r="H48" s="69"/>
      <c r="I48" s="77"/>
      <c r="J48" s="24"/>
      <c r="K48" s="171"/>
      <c r="L48" s="170"/>
      <c r="M48" s="172"/>
      <c r="N48" s="172"/>
    </row>
    <row r="49" spans="1:14" ht="12.75" customHeight="1">
      <c r="A49" s="184"/>
      <c r="B49" s="189">
        <f t="shared" si="0"/>
      </c>
      <c r="C49" s="185"/>
      <c r="D49" s="60">
        <f t="shared" si="1"/>
      </c>
      <c r="E49" s="104">
        <f t="shared" si="2"/>
      </c>
      <c r="F49" s="105">
        <f t="shared" si="3"/>
        <v>0</v>
      </c>
      <c r="G49" s="40">
        <f t="shared" si="4"/>
      </c>
      <c r="H49" s="69"/>
      <c r="I49" s="77"/>
      <c r="J49" s="24"/>
      <c r="K49" s="171"/>
      <c r="L49" s="170"/>
      <c r="M49" s="172"/>
      <c r="N49" s="172"/>
    </row>
    <row r="50" spans="1:14" ht="12.75" customHeight="1">
      <c r="A50" s="184"/>
      <c r="B50" s="189">
        <f t="shared" si="0"/>
      </c>
      <c r="C50" s="185"/>
      <c r="D50" s="60">
        <f t="shared" si="1"/>
      </c>
      <c r="E50" s="104">
        <f t="shared" si="2"/>
      </c>
      <c r="F50" s="105">
        <f t="shared" si="3"/>
        <v>0</v>
      </c>
      <c r="G50" s="40">
        <f t="shared" si="4"/>
      </c>
      <c r="H50" s="69"/>
      <c r="I50" s="77"/>
      <c r="J50" s="24"/>
      <c r="K50" s="171"/>
      <c r="L50" s="170"/>
      <c r="M50" s="172"/>
      <c r="N50" s="172"/>
    </row>
    <row r="51" spans="1:14" ht="12.75" customHeight="1">
      <c r="A51" s="184"/>
      <c r="B51" s="189">
        <f t="shared" si="0"/>
      </c>
      <c r="C51" s="185"/>
      <c r="D51" s="60">
        <f t="shared" si="1"/>
      </c>
      <c r="E51" s="104">
        <f t="shared" si="2"/>
      </c>
      <c r="F51" s="105">
        <f t="shared" si="3"/>
        <v>0</v>
      </c>
      <c r="G51" s="40">
        <f t="shared" si="4"/>
      </c>
      <c r="H51" s="69"/>
      <c r="I51" s="77"/>
      <c r="J51" s="24"/>
      <c r="K51" s="171"/>
      <c r="L51" s="170"/>
      <c r="M51" s="172"/>
      <c r="N51" s="172"/>
    </row>
    <row r="52" spans="1:14" ht="12.75" customHeight="1">
      <c r="A52"/>
      <c r="B52"/>
      <c r="C52"/>
      <c r="D52"/>
      <c r="E52"/>
      <c r="F52"/>
      <c r="G52"/>
      <c r="H52" s="69"/>
      <c r="I52" s="77"/>
      <c r="J52" s="24"/>
      <c r="K52" s="171"/>
      <c r="L52" s="170"/>
      <c r="M52" s="172"/>
      <c r="N52" s="172"/>
    </row>
    <row r="53" spans="1:14" ht="12.75" customHeight="1" thickBot="1">
      <c r="A53"/>
      <c r="B53"/>
      <c r="C53"/>
      <c r="D53"/>
      <c r="E53"/>
      <c r="F53"/>
      <c r="G53"/>
      <c r="H53" s="69"/>
      <c r="I53" s="77"/>
      <c r="J53" s="24"/>
      <c r="K53" s="171"/>
      <c r="L53" s="170"/>
      <c r="M53" s="172"/>
      <c r="N53" s="172"/>
    </row>
    <row r="54" spans="1:14" ht="12.75" customHeight="1" thickBot="1">
      <c r="A54"/>
      <c r="B54"/>
      <c r="C54" s="113">
        <f>SUM(C16:C51)</f>
        <v>0</v>
      </c>
      <c r="D54" s="106" t="s">
        <v>40</v>
      </c>
      <c r="E54" s="107"/>
      <c r="F54" s="107"/>
      <c r="G54" s="108" t="str">
        <f>IF(SUM(G16:G51)=0,"NO ADJ",SUM(G16:G51))</f>
        <v>NO ADJ</v>
      </c>
      <c r="H54" s="70"/>
      <c r="I54" s="77"/>
      <c r="J54" s="24"/>
      <c r="K54" s="171"/>
      <c r="L54" s="170"/>
      <c r="M54" s="172"/>
      <c r="N54" s="172"/>
    </row>
    <row r="55" spans="1:14" ht="12.75" customHeight="1">
      <c r="A55"/>
      <c r="B55"/>
      <c r="C55"/>
      <c r="D55"/>
      <c r="E55"/>
      <c r="F55"/>
      <c r="G55"/>
      <c r="H55" s="70"/>
      <c r="I55" s="71"/>
      <c r="J55" s="24"/>
      <c r="K55" s="171"/>
      <c r="L55" s="170"/>
      <c r="M55" s="172"/>
      <c r="N55" s="172"/>
    </row>
    <row r="56" spans="1:14" ht="6.75" customHeight="1" thickBot="1">
      <c r="A56"/>
      <c r="B56"/>
      <c r="C56"/>
      <c r="D56"/>
      <c r="E56"/>
      <c r="F56"/>
      <c r="G56"/>
      <c r="H56" s="70"/>
      <c r="I56" s="71"/>
      <c r="J56" s="24"/>
      <c r="K56" s="173"/>
      <c r="L56" s="170"/>
      <c r="M56" s="172"/>
      <c r="N56" s="172"/>
    </row>
    <row r="57" spans="1:14" s="2" customFormat="1" ht="11.25" customHeight="1">
      <c r="A57" s="26"/>
      <c r="B57" s="26"/>
      <c r="C57" s="26"/>
      <c r="D57" s="27"/>
      <c r="E57" s="28"/>
      <c r="F57" s="26"/>
      <c r="G57" s="29"/>
      <c r="H57" s="29"/>
      <c r="I57" s="73"/>
      <c r="J57" s="39"/>
      <c r="K57" s="173"/>
      <c r="L57" s="154"/>
      <c r="M57" s="174"/>
      <c r="N57" s="174"/>
    </row>
    <row r="58" spans="1:14" s="2" customFormat="1" ht="11.25" customHeight="1">
      <c r="A58" s="30"/>
      <c r="B58" s="30"/>
      <c r="C58" s="30"/>
      <c r="D58" s="31"/>
      <c r="E58" s="32"/>
      <c r="F58" s="30"/>
      <c r="G58" s="33"/>
      <c r="H58" s="33"/>
      <c r="I58" s="25"/>
      <c r="J58" s="25"/>
      <c r="K58" s="171"/>
      <c r="L58" s="154"/>
      <c r="M58" s="174"/>
      <c r="N58" s="174"/>
    </row>
    <row r="59" spans="1:14" s="2" customFormat="1" ht="17.25" customHeight="1">
      <c r="A59" s="34"/>
      <c r="B59" s="30"/>
      <c r="C59" s="35"/>
      <c r="D59" s="36"/>
      <c r="E59" s="36"/>
      <c r="F59" s="36"/>
      <c r="G59" s="36"/>
      <c r="H59" s="36"/>
      <c r="I59" s="37"/>
      <c r="J59" s="25"/>
      <c r="K59" s="154"/>
      <c r="L59" s="154"/>
      <c r="M59" s="174"/>
      <c r="N59" s="174"/>
    </row>
    <row r="60" spans="1:14" s="2" customFormat="1" ht="17.25" customHeight="1">
      <c r="A60" s="155"/>
      <c r="B60" s="156"/>
      <c r="C60" s="157"/>
      <c r="D60" s="158"/>
      <c r="E60" s="158"/>
      <c r="F60" s="158"/>
      <c r="G60" s="158"/>
      <c r="H60" s="158"/>
      <c r="I60" s="153"/>
      <c r="J60" s="154"/>
      <c r="K60" s="154"/>
      <c r="L60" s="154"/>
      <c r="M60" s="154"/>
      <c r="N60" s="154"/>
    </row>
    <row r="61" spans="1:14" s="2" customFormat="1" ht="17.25" customHeight="1">
      <c r="A61" s="155"/>
      <c r="B61" s="156"/>
      <c r="C61" s="157"/>
      <c r="D61" s="158"/>
      <c r="E61" s="158"/>
      <c r="F61" s="158"/>
      <c r="G61" s="158"/>
      <c r="H61" s="158"/>
      <c r="I61" s="153"/>
      <c r="J61" s="154"/>
      <c r="K61" s="154"/>
      <c r="L61" s="154"/>
      <c r="M61" s="154"/>
      <c r="N61" s="154"/>
    </row>
    <row r="62" spans="1:12" s="2" customFormat="1" ht="17.25" customHeight="1">
      <c r="A62" s="159"/>
      <c r="B62" s="160"/>
      <c r="C62" s="159"/>
      <c r="D62" s="158"/>
      <c r="E62" s="158"/>
      <c r="F62" s="158"/>
      <c r="G62" s="158"/>
      <c r="H62" s="158"/>
      <c r="I62" s="154"/>
      <c r="J62" s="154"/>
      <c r="L62" s="154"/>
    </row>
    <row r="63" spans="1:12" s="2" customFormat="1" ht="17.25" customHeight="1">
      <c r="A63" s="10"/>
      <c r="B63" s="5"/>
      <c r="C63" s="5"/>
      <c r="D63" s="9"/>
      <c r="E63" s="9"/>
      <c r="F63" s="9"/>
      <c r="G63" s="9"/>
      <c r="H63" s="9"/>
      <c r="I63" s="3"/>
      <c r="L63" s="154"/>
    </row>
    <row r="64" spans="1:12" s="2" customFormat="1" ht="17.25" customHeight="1">
      <c r="A64" s="5"/>
      <c r="B64" s="5"/>
      <c r="C64" s="5"/>
      <c r="D64" s="9"/>
      <c r="E64" s="9"/>
      <c r="F64" s="9"/>
      <c r="G64" s="9"/>
      <c r="H64" s="9"/>
      <c r="I64" s="3"/>
      <c r="L64" s="154"/>
    </row>
    <row r="65" spans="1:12" s="2" customFormat="1" ht="17.25" customHeight="1">
      <c r="A65" s="8"/>
      <c r="B65" s="8"/>
      <c r="C65" s="11"/>
      <c r="D65" s="8"/>
      <c r="E65" s="8"/>
      <c r="F65" s="5"/>
      <c r="G65" s="5"/>
      <c r="H65" s="5"/>
      <c r="L65" s="154"/>
    </row>
    <row r="66" spans="1:12" s="2" customFormat="1" ht="17.25" customHeight="1">
      <c r="A66" s="5"/>
      <c r="B66" s="5"/>
      <c r="C66" s="6"/>
      <c r="D66" s="6"/>
      <c r="E66" s="5"/>
      <c r="F66" s="5"/>
      <c r="G66" s="5"/>
      <c r="H66" s="5"/>
      <c r="L66" s="154"/>
    </row>
    <row r="67" spans="1:12" s="2" customFormat="1" ht="17.25" customHeight="1">
      <c r="A67" s="8"/>
      <c r="B67" s="8"/>
      <c r="C67" s="11"/>
      <c r="D67" s="8"/>
      <c r="E67" s="5"/>
      <c r="F67" s="5"/>
      <c r="G67" s="5"/>
      <c r="H67" s="5"/>
      <c r="L67" s="154"/>
    </row>
    <row r="68" spans="1:12" s="2" customFormat="1" ht="17.25" customHeight="1">
      <c r="A68" s="5"/>
      <c r="B68" s="5"/>
      <c r="C68" s="6"/>
      <c r="D68" s="6"/>
      <c r="E68" s="5"/>
      <c r="F68" s="5"/>
      <c r="G68" s="5"/>
      <c r="H68" s="5"/>
      <c r="L68" s="154"/>
    </row>
    <row r="69" spans="1:12" s="2" customFormat="1" ht="17.25" customHeight="1">
      <c r="A69" s="8"/>
      <c r="B69" s="8"/>
      <c r="C69" s="11"/>
      <c r="D69" s="8"/>
      <c r="E69" s="5"/>
      <c r="F69" s="5"/>
      <c r="G69" s="5"/>
      <c r="H69" s="5"/>
      <c r="L69" s="154"/>
    </row>
    <row r="70" spans="1:12" s="2" customFormat="1" ht="17.25" customHeight="1">
      <c r="A70" s="5"/>
      <c r="B70" s="5"/>
      <c r="C70" s="6"/>
      <c r="D70" s="6"/>
      <c r="E70" s="5"/>
      <c r="F70" s="5"/>
      <c r="G70" s="5"/>
      <c r="H70" s="5"/>
      <c r="L70" s="154"/>
    </row>
    <row r="71" spans="1:12" s="2" customFormat="1" ht="17.25" customHeight="1">
      <c r="A71" s="8"/>
      <c r="B71" s="8"/>
      <c r="C71" s="11"/>
      <c r="D71" s="8"/>
      <c r="E71" s="5"/>
      <c r="F71" s="5"/>
      <c r="G71" s="5"/>
      <c r="H71" s="5"/>
      <c r="L71" s="154"/>
    </row>
    <row r="72" spans="1:12" s="2" customFormat="1" ht="17.25" customHeight="1">
      <c r="A72" s="5"/>
      <c r="B72" s="5"/>
      <c r="C72" s="6"/>
      <c r="D72" s="6"/>
      <c r="E72" s="5"/>
      <c r="F72" s="5"/>
      <c r="G72" s="5"/>
      <c r="H72" s="5"/>
      <c r="L72" s="154"/>
    </row>
    <row r="73" spans="1:12" s="2" customFormat="1" ht="17.25" customHeight="1">
      <c r="A73" s="8"/>
      <c r="B73" s="8"/>
      <c r="C73" s="11"/>
      <c r="D73" s="8"/>
      <c r="E73" s="5"/>
      <c r="F73" s="5"/>
      <c r="G73" s="5"/>
      <c r="H73" s="5"/>
      <c r="L73" s="154"/>
    </row>
    <row r="74" spans="1:12" s="2" customFormat="1" ht="17.25" customHeight="1">
      <c r="A74" s="5"/>
      <c r="B74" s="12"/>
      <c r="C74" s="6"/>
      <c r="D74" s="12"/>
      <c r="E74" s="5"/>
      <c r="F74" s="5"/>
      <c r="G74" s="5"/>
      <c r="H74" s="5"/>
      <c r="L74" s="154"/>
    </row>
    <row r="75" spans="1:12" s="2" customFormat="1" ht="17.25" customHeight="1">
      <c r="A75" s="8"/>
      <c r="B75" s="8"/>
      <c r="C75" s="8"/>
      <c r="D75" s="11"/>
      <c r="E75" s="5"/>
      <c r="F75" s="5"/>
      <c r="G75" s="5"/>
      <c r="H75" s="5"/>
      <c r="L75" s="154"/>
    </row>
    <row r="76" spans="1:12" s="2" customFormat="1" ht="17.25" customHeight="1">
      <c r="A76" s="5"/>
      <c r="B76" s="5"/>
      <c r="C76" s="6"/>
      <c r="D76" s="6"/>
      <c r="E76" s="5"/>
      <c r="F76" s="5"/>
      <c r="G76" s="5"/>
      <c r="H76" s="5"/>
      <c r="L76" s="154"/>
    </row>
    <row r="77" spans="1:12" s="2" customFormat="1" ht="17.25" customHeight="1">
      <c r="A77" s="13"/>
      <c r="B77" s="13"/>
      <c r="C77" s="13"/>
      <c r="D77" s="13"/>
      <c r="E77" s="5"/>
      <c r="F77" s="5"/>
      <c r="G77" s="5"/>
      <c r="H77" s="5"/>
      <c r="L77" s="154"/>
    </row>
    <row r="78" spans="1:12" s="2" customFormat="1" ht="17.25" customHeight="1">
      <c r="A78" s="14"/>
      <c r="B78" s="12"/>
      <c r="C78" s="12"/>
      <c r="D78" s="12"/>
      <c r="E78" s="5"/>
      <c r="F78" s="5"/>
      <c r="G78" s="5"/>
      <c r="H78" s="5"/>
      <c r="L78" s="154"/>
    </row>
    <row r="79" spans="1:12" s="2" customFormat="1" ht="17.25" customHeight="1">
      <c r="A79" s="13"/>
      <c r="B79" s="13"/>
      <c r="C79" s="13"/>
      <c r="D79" s="13"/>
      <c r="E79" s="5"/>
      <c r="F79" s="5"/>
      <c r="G79" s="5"/>
      <c r="H79" s="5"/>
      <c r="L79" s="154"/>
    </row>
    <row r="80" spans="1:12" s="2" customFormat="1" ht="17.25" customHeight="1">
      <c r="A80" s="14"/>
      <c r="B80" s="12"/>
      <c r="C80" s="12"/>
      <c r="D80" s="12"/>
      <c r="E80" s="5"/>
      <c r="F80" s="5"/>
      <c r="G80" s="5"/>
      <c r="H80" s="5"/>
      <c r="L80" s="154"/>
    </row>
    <row r="81" spans="1:12" s="2" customFormat="1" ht="17.25" customHeight="1">
      <c r="A81" s="13"/>
      <c r="B81" s="13"/>
      <c r="C81" s="13"/>
      <c r="D81" s="13"/>
      <c r="E81" s="5"/>
      <c r="F81" s="5"/>
      <c r="G81" s="5"/>
      <c r="H81" s="5"/>
      <c r="L81" s="154"/>
    </row>
    <row r="82" spans="1:12" s="2" customFormat="1" ht="17.25" customHeight="1">
      <c r="A82" s="14"/>
      <c r="B82" s="12"/>
      <c r="C82" s="12"/>
      <c r="D82" s="12"/>
      <c r="E82" s="5"/>
      <c r="F82" s="5"/>
      <c r="G82" s="5"/>
      <c r="H82" s="5"/>
      <c r="L82" s="154"/>
    </row>
    <row r="83" spans="1:12" s="2" customFormat="1" ht="17.25" customHeight="1">
      <c r="A83" s="5"/>
      <c r="B83" s="5"/>
      <c r="C83" s="5"/>
      <c r="D83" s="5"/>
      <c r="E83" s="5"/>
      <c r="F83" s="5"/>
      <c r="G83" s="5"/>
      <c r="H83" s="5"/>
      <c r="L83" s="154"/>
    </row>
    <row r="84" spans="1:12" s="2" customFormat="1" ht="17.25" customHeight="1">
      <c r="A84" s="5"/>
      <c r="B84" s="5"/>
      <c r="C84" s="5"/>
      <c r="D84" s="5"/>
      <c r="E84" s="5"/>
      <c r="F84" s="5"/>
      <c r="G84" s="5"/>
      <c r="H84" s="5"/>
      <c r="L84" s="154"/>
    </row>
    <row r="85" spans="1:12" s="2" customFormat="1" ht="17.25" customHeight="1">
      <c r="A85" s="5"/>
      <c r="B85" s="5"/>
      <c r="C85" s="5"/>
      <c r="D85" s="5"/>
      <c r="E85" s="5"/>
      <c r="F85" s="5"/>
      <c r="G85" s="5"/>
      <c r="H85" s="5"/>
      <c r="L85" s="154"/>
    </row>
    <row r="86" spans="1:12" s="2" customFormat="1" ht="17.25" customHeight="1">
      <c r="A86" s="5"/>
      <c r="B86" s="5"/>
      <c r="C86" s="5"/>
      <c r="D86" s="5"/>
      <c r="E86" s="5"/>
      <c r="F86" s="5"/>
      <c r="G86" s="5"/>
      <c r="H86" s="5"/>
      <c r="L86" s="154"/>
    </row>
    <row r="87" spans="1:12" s="2" customFormat="1" ht="17.25" customHeight="1">
      <c r="A87" s="5"/>
      <c r="B87" s="5"/>
      <c r="C87" s="5"/>
      <c r="D87" s="5"/>
      <c r="E87" s="5"/>
      <c r="F87" s="5"/>
      <c r="G87" s="5"/>
      <c r="H87" s="5"/>
      <c r="L87" s="154"/>
    </row>
    <row r="88" spans="1:12" s="2" customFormat="1" ht="17.25" customHeight="1">
      <c r="A88" s="5"/>
      <c r="B88" s="5"/>
      <c r="C88" s="5"/>
      <c r="D88" s="5"/>
      <c r="E88" s="5"/>
      <c r="F88" s="5"/>
      <c r="G88" s="5"/>
      <c r="H88" s="5"/>
      <c r="L88" s="154"/>
    </row>
    <row r="89" spans="1:12" s="2" customFormat="1" ht="17.25" customHeight="1">
      <c r="A89" s="5"/>
      <c r="B89" s="5"/>
      <c r="C89" s="5"/>
      <c r="D89" s="5"/>
      <c r="E89" s="5"/>
      <c r="F89" s="5"/>
      <c r="G89" s="5"/>
      <c r="H89" s="5"/>
      <c r="L89" s="154"/>
    </row>
    <row r="90" spans="1:12" s="2" customFormat="1" ht="17.25" customHeight="1">
      <c r="A90" s="5"/>
      <c r="B90" s="5"/>
      <c r="C90" s="5"/>
      <c r="D90" s="5"/>
      <c r="E90" s="5"/>
      <c r="F90" s="5"/>
      <c r="G90" s="5"/>
      <c r="H90" s="5"/>
      <c r="L90" s="154"/>
    </row>
    <row r="91" spans="1:12" s="2" customFormat="1" ht="17.25" customHeight="1">
      <c r="A91" s="5"/>
      <c r="B91" s="5"/>
      <c r="C91" s="5"/>
      <c r="D91" s="5"/>
      <c r="E91" s="5"/>
      <c r="F91" s="5"/>
      <c r="G91" s="5"/>
      <c r="H91" s="5"/>
      <c r="L91" s="154"/>
    </row>
    <row r="92" spans="1:12" s="2" customFormat="1" ht="17.25" customHeight="1">
      <c r="A92" s="5"/>
      <c r="B92" s="5"/>
      <c r="C92" s="5"/>
      <c r="D92" s="5"/>
      <c r="E92" s="5"/>
      <c r="F92" s="5"/>
      <c r="G92" s="5"/>
      <c r="H92" s="5"/>
      <c r="L92" s="154"/>
    </row>
    <row r="93" spans="1:12" s="2" customFormat="1" ht="17.25" customHeight="1">
      <c r="A93" s="5"/>
      <c r="B93" s="5"/>
      <c r="C93" s="5"/>
      <c r="D93" s="5"/>
      <c r="E93" s="5"/>
      <c r="F93" s="5"/>
      <c r="G93" s="5"/>
      <c r="H93" s="5"/>
      <c r="L93" s="154"/>
    </row>
    <row r="94" spans="1:12" s="2" customFormat="1" ht="17.25" customHeight="1">
      <c r="A94" s="5"/>
      <c r="B94" s="5"/>
      <c r="C94" s="5"/>
      <c r="D94" s="5"/>
      <c r="E94" s="5"/>
      <c r="F94" s="5"/>
      <c r="G94" s="5"/>
      <c r="H94" s="5"/>
      <c r="L94" s="154"/>
    </row>
    <row r="95" spans="1:12" s="2" customFormat="1" ht="17.25" customHeight="1">
      <c r="A95" s="5"/>
      <c r="B95" s="5"/>
      <c r="C95" s="5"/>
      <c r="D95" s="5"/>
      <c r="E95" s="5"/>
      <c r="F95" s="5"/>
      <c r="G95" s="5"/>
      <c r="H95" s="5"/>
      <c r="L95" s="154"/>
    </row>
    <row r="96" spans="1:12" s="2" customFormat="1" ht="17.25" customHeight="1">
      <c r="A96" s="5"/>
      <c r="B96" s="5"/>
      <c r="C96" s="5"/>
      <c r="D96" s="5"/>
      <c r="E96" s="5"/>
      <c r="F96" s="5"/>
      <c r="G96" s="5"/>
      <c r="H96" s="5"/>
      <c r="L96" s="154"/>
    </row>
    <row r="97" spans="1:12" s="2" customFormat="1" ht="17.25" customHeight="1">
      <c r="A97" s="5"/>
      <c r="B97" s="5"/>
      <c r="C97" s="5"/>
      <c r="D97" s="5"/>
      <c r="E97" s="5"/>
      <c r="F97" s="5"/>
      <c r="G97" s="5"/>
      <c r="H97" s="5"/>
      <c r="L97" s="154"/>
    </row>
    <row r="98" spans="1:12" s="2" customFormat="1" ht="17.25" customHeight="1">
      <c r="A98" s="5"/>
      <c r="B98" s="5"/>
      <c r="C98" s="5"/>
      <c r="D98" s="5"/>
      <c r="E98" s="5"/>
      <c r="F98" s="5"/>
      <c r="G98" s="5"/>
      <c r="H98" s="5"/>
      <c r="L98" s="154"/>
    </row>
    <row r="99" s="2" customFormat="1" ht="17.25" customHeight="1">
      <c r="L99" s="154"/>
    </row>
    <row r="100" s="2" customFormat="1" ht="17.25" customHeight="1">
      <c r="L100" s="154"/>
    </row>
    <row r="101" s="2" customFormat="1" ht="17.25" customHeight="1">
      <c r="L101" s="154"/>
    </row>
    <row r="102" s="2" customFormat="1" ht="17.25" customHeight="1">
      <c r="L102" s="154"/>
    </row>
    <row r="103" s="2" customFormat="1" ht="17.25" customHeight="1">
      <c r="L103" s="154"/>
    </row>
    <row r="104" s="2" customFormat="1" ht="12">
      <c r="L104" s="154"/>
    </row>
    <row r="105" s="2" customFormat="1" ht="12">
      <c r="L105" s="154"/>
    </row>
    <row r="106" s="2" customFormat="1" ht="12">
      <c r="L106" s="154"/>
    </row>
    <row r="107" s="2" customFormat="1" ht="12">
      <c r="L107" s="154"/>
    </row>
    <row r="108" s="2" customFormat="1" ht="12">
      <c r="L108" s="154"/>
    </row>
    <row r="109" s="2" customFormat="1" ht="12">
      <c r="L109" s="154"/>
    </row>
    <row r="110" s="2" customFormat="1" ht="12">
      <c r="L110" s="154"/>
    </row>
    <row r="111" s="2" customFormat="1" ht="12">
      <c r="L111" s="154"/>
    </row>
    <row r="112" s="2" customFormat="1" ht="12">
      <c r="L112" s="154"/>
    </row>
    <row r="113" s="2" customFormat="1" ht="12">
      <c r="L113" s="154"/>
    </row>
    <row r="114" s="2" customFormat="1" ht="12">
      <c r="L114" s="154"/>
    </row>
    <row r="115" s="2" customFormat="1" ht="12">
      <c r="L115" s="154"/>
    </row>
    <row r="116" s="2" customFormat="1" ht="12">
      <c r="L116" s="154"/>
    </row>
    <row r="117" s="2" customFormat="1" ht="12">
      <c r="L117" s="154"/>
    </row>
    <row r="118" s="2" customFormat="1" ht="12">
      <c r="L118" s="154"/>
    </row>
    <row r="119" s="2" customFormat="1" ht="12">
      <c r="L119" s="154"/>
    </row>
    <row r="120" s="2" customFormat="1" ht="12">
      <c r="L120" s="154"/>
    </row>
    <row r="121" s="2" customFormat="1" ht="12">
      <c r="L121" s="154"/>
    </row>
    <row r="122" s="2" customFormat="1" ht="12">
      <c r="L122" s="154"/>
    </row>
    <row r="123" s="2" customFormat="1" ht="12">
      <c r="L123" s="154"/>
    </row>
    <row r="124" s="2" customFormat="1" ht="12">
      <c r="L124" s="154"/>
    </row>
    <row r="125" s="2" customFormat="1" ht="12">
      <c r="L125" s="154"/>
    </row>
    <row r="126" s="2" customFormat="1" ht="12">
      <c r="L126" s="154"/>
    </row>
    <row r="127" s="2" customFormat="1" ht="12">
      <c r="L127" s="154"/>
    </row>
    <row r="128" s="2" customFormat="1" ht="12">
      <c r="L128" s="154"/>
    </row>
    <row r="129" s="2" customFormat="1" ht="12">
      <c r="L129" s="154"/>
    </row>
    <row r="130" s="2" customFormat="1" ht="12">
      <c r="L130" s="154"/>
    </row>
    <row r="131" s="2" customFormat="1" ht="12">
      <c r="L131" s="154"/>
    </row>
    <row r="132" s="2" customFormat="1" ht="12">
      <c r="L132" s="154"/>
    </row>
    <row r="133" s="2" customFormat="1" ht="12">
      <c r="L133" s="154"/>
    </row>
    <row r="134" s="2" customFormat="1" ht="12">
      <c r="L134" s="154"/>
    </row>
    <row r="135" s="2" customFormat="1" ht="12">
      <c r="L135" s="154"/>
    </row>
    <row r="136" s="2" customFormat="1" ht="12">
      <c r="L136" s="154"/>
    </row>
    <row r="137" s="2" customFormat="1" ht="12">
      <c r="L137" s="154"/>
    </row>
    <row r="138" s="2" customFormat="1" ht="12">
      <c r="L138" s="154"/>
    </row>
    <row r="139" s="2" customFormat="1" ht="12">
      <c r="L139" s="154"/>
    </row>
    <row r="140" s="2" customFormat="1" ht="12">
      <c r="L140" s="154"/>
    </row>
    <row r="141" s="2" customFormat="1" ht="12">
      <c r="L141" s="154"/>
    </row>
    <row r="142" s="2" customFormat="1" ht="12">
      <c r="L142" s="154"/>
    </row>
    <row r="143" s="2" customFormat="1" ht="12">
      <c r="L143" s="154"/>
    </row>
    <row r="144" s="2" customFormat="1" ht="12">
      <c r="L144" s="154"/>
    </row>
    <row r="145" s="2" customFormat="1" ht="12">
      <c r="L145" s="154"/>
    </row>
    <row r="146" s="2" customFormat="1" ht="12">
      <c r="L146" s="154"/>
    </row>
    <row r="147" s="2" customFormat="1" ht="12">
      <c r="L147" s="154"/>
    </row>
    <row r="148" s="2" customFormat="1" ht="12">
      <c r="L148" s="154"/>
    </row>
    <row r="149" s="2" customFormat="1" ht="12">
      <c r="L149" s="154"/>
    </row>
    <row r="150" s="2" customFormat="1" ht="12">
      <c r="L150" s="154"/>
    </row>
    <row r="151" s="2" customFormat="1" ht="12">
      <c r="L151" s="154"/>
    </row>
    <row r="152" s="2" customFormat="1" ht="12">
      <c r="L152" s="154"/>
    </row>
    <row r="153" s="2" customFormat="1" ht="12">
      <c r="L153" s="154"/>
    </row>
    <row r="154" s="2" customFormat="1" ht="12">
      <c r="L154" s="154"/>
    </row>
    <row r="155" s="2" customFormat="1" ht="12">
      <c r="L155" s="154"/>
    </row>
    <row r="156" s="2" customFormat="1" ht="12">
      <c r="L156" s="154"/>
    </row>
    <row r="157" s="2" customFormat="1" ht="12">
      <c r="L157" s="154"/>
    </row>
    <row r="158" s="2" customFormat="1" ht="12">
      <c r="L158" s="154"/>
    </row>
    <row r="159" s="2" customFormat="1" ht="12">
      <c r="L159" s="154"/>
    </row>
    <row r="160" s="2" customFormat="1" ht="12">
      <c r="L160" s="154"/>
    </row>
    <row r="161" s="2" customFormat="1" ht="12">
      <c r="L161" s="154"/>
    </row>
    <row r="162" s="2" customFormat="1" ht="12">
      <c r="L162" s="154"/>
    </row>
    <row r="163" s="2" customFormat="1" ht="12">
      <c r="L163" s="154"/>
    </row>
    <row r="164" s="2" customFormat="1" ht="12">
      <c r="L164" s="154"/>
    </row>
    <row r="165" s="2" customFormat="1" ht="12">
      <c r="L165" s="154"/>
    </row>
    <row r="166" s="2" customFormat="1" ht="12">
      <c r="L166" s="154"/>
    </row>
    <row r="167" s="2" customFormat="1" ht="12">
      <c r="L167" s="154"/>
    </row>
    <row r="168" s="2" customFormat="1" ht="12">
      <c r="L168" s="154"/>
    </row>
    <row r="169" s="2" customFormat="1" ht="12">
      <c r="L169" s="154"/>
    </row>
    <row r="170" s="2" customFormat="1" ht="12">
      <c r="L170" s="154"/>
    </row>
    <row r="171" s="2" customFormat="1" ht="12">
      <c r="L171" s="154"/>
    </row>
    <row r="172" s="2" customFormat="1" ht="12">
      <c r="L172" s="154"/>
    </row>
    <row r="173" s="2" customFormat="1" ht="12">
      <c r="L173" s="154"/>
    </row>
    <row r="174" s="2" customFormat="1" ht="12">
      <c r="L174" s="154"/>
    </row>
    <row r="175" s="2" customFormat="1" ht="12">
      <c r="L175" s="154"/>
    </row>
    <row r="176" s="2" customFormat="1" ht="12">
      <c r="L176" s="154"/>
    </row>
    <row r="177" s="2" customFormat="1" ht="12">
      <c r="L177" s="154"/>
    </row>
    <row r="178" s="2" customFormat="1" ht="12">
      <c r="L178" s="154"/>
    </row>
    <row r="179" s="2" customFormat="1" ht="12">
      <c r="L179" s="154"/>
    </row>
    <row r="180" s="2" customFormat="1" ht="12">
      <c r="L180" s="154"/>
    </row>
    <row r="181" s="2" customFormat="1" ht="12">
      <c r="L181" s="154"/>
    </row>
    <row r="182" s="2" customFormat="1" ht="12">
      <c r="L182" s="154"/>
    </row>
    <row r="183" s="2" customFormat="1" ht="12">
      <c r="L183" s="154"/>
    </row>
    <row r="184" s="2" customFormat="1" ht="12">
      <c r="L184" s="154"/>
    </row>
    <row r="185" s="2" customFormat="1" ht="12">
      <c r="L185" s="154"/>
    </row>
    <row r="186" s="2" customFormat="1" ht="12">
      <c r="L186" s="154"/>
    </row>
    <row r="187" s="2" customFormat="1" ht="12">
      <c r="L187" s="154"/>
    </row>
    <row r="188" s="2" customFormat="1" ht="12">
      <c r="L188" s="154"/>
    </row>
    <row r="189" s="2" customFormat="1" ht="12">
      <c r="L189" s="154"/>
    </row>
    <row r="190" s="2" customFormat="1" ht="12">
      <c r="L190" s="154"/>
    </row>
    <row r="191" s="2" customFormat="1" ht="12">
      <c r="L191" s="154"/>
    </row>
    <row r="192" s="2" customFormat="1" ht="12">
      <c r="L192" s="154"/>
    </row>
    <row r="193" s="2" customFormat="1" ht="12">
      <c r="L193" s="154"/>
    </row>
    <row r="194" s="2" customFormat="1" ht="12">
      <c r="L194" s="154"/>
    </row>
    <row r="195" s="2" customFormat="1" ht="12">
      <c r="L195" s="154"/>
    </row>
    <row r="196" s="2" customFormat="1" ht="12">
      <c r="L196" s="154"/>
    </row>
    <row r="197" s="2" customFormat="1" ht="12">
      <c r="L197" s="154"/>
    </row>
    <row r="198" s="2" customFormat="1" ht="12">
      <c r="L198" s="154"/>
    </row>
    <row r="199" s="2" customFormat="1" ht="12">
      <c r="L199" s="154"/>
    </row>
    <row r="200" s="2" customFormat="1" ht="12">
      <c r="L200" s="154"/>
    </row>
    <row r="201" s="2" customFormat="1" ht="12">
      <c r="L201" s="154"/>
    </row>
    <row r="202" s="2" customFormat="1" ht="12">
      <c r="L202" s="154"/>
    </row>
    <row r="203" s="2" customFormat="1" ht="12">
      <c r="L203" s="154"/>
    </row>
    <row r="204" s="2" customFormat="1" ht="12">
      <c r="L204" s="154"/>
    </row>
    <row r="205" s="2" customFormat="1" ht="12">
      <c r="L205" s="154"/>
    </row>
    <row r="206" s="2" customFormat="1" ht="12">
      <c r="L206" s="154"/>
    </row>
    <row r="207" s="2" customFormat="1" ht="12">
      <c r="L207" s="154"/>
    </row>
    <row r="208" s="2" customFormat="1" ht="12">
      <c r="L208" s="154"/>
    </row>
    <row r="209" s="2" customFormat="1" ht="12">
      <c r="L209" s="154"/>
    </row>
    <row r="210" s="2" customFormat="1" ht="12">
      <c r="L210" s="154"/>
    </row>
    <row r="211" s="2" customFormat="1" ht="12">
      <c r="L211" s="154"/>
    </row>
    <row r="212" s="2" customFormat="1" ht="12">
      <c r="L212" s="154"/>
    </row>
    <row r="213" s="2" customFormat="1" ht="12">
      <c r="L213" s="154"/>
    </row>
    <row r="214" s="2" customFormat="1" ht="12">
      <c r="L214" s="154"/>
    </row>
    <row r="215" s="2" customFormat="1" ht="12">
      <c r="L215" s="154"/>
    </row>
    <row r="216" s="2" customFormat="1" ht="12">
      <c r="L216" s="154"/>
    </row>
    <row r="217" s="2" customFormat="1" ht="12">
      <c r="L217" s="154"/>
    </row>
    <row r="218" s="2" customFormat="1" ht="12">
      <c r="L218" s="154"/>
    </row>
    <row r="219" s="2" customFormat="1" ht="12">
      <c r="L219" s="154"/>
    </row>
    <row r="220" s="2" customFormat="1" ht="12">
      <c r="L220" s="154"/>
    </row>
    <row r="221" s="2" customFormat="1" ht="12">
      <c r="L221" s="154"/>
    </row>
    <row r="222" s="2" customFormat="1" ht="12">
      <c r="L222" s="154"/>
    </row>
    <row r="223" s="2" customFormat="1" ht="12">
      <c r="L223" s="154"/>
    </row>
    <row r="224" s="2" customFormat="1" ht="12">
      <c r="L224" s="154"/>
    </row>
    <row r="225" s="2" customFormat="1" ht="12">
      <c r="L225" s="154"/>
    </row>
    <row r="226" s="2" customFormat="1" ht="12">
      <c r="L226" s="154"/>
    </row>
    <row r="227" s="2" customFormat="1" ht="12">
      <c r="L227" s="154"/>
    </row>
    <row r="228" s="2" customFormat="1" ht="12">
      <c r="L228" s="154"/>
    </row>
    <row r="229" s="2" customFormat="1" ht="12">
      <c r="L229" s="154"/>
    </row>
    <row r="230" s="2" customFormat="1" ht="12">
      <c r="L230" s="154"/>
    </row>
    <row r="231" s="2" customFormat="1" ht="12">
      <c r="L231" s="154"/>
    </row>
    <row r="232" s="2" customFormat="1" ht="12">
      <c r="L232" s="154"/>
    </row>
    <row r="233" s="2" customFormat="1" ht="12">
      <c r="L233" s="154"/>
    </row>
    <row r="234" s="2" customFormat="1" ht="12">
      <c r="L234" s="154"/>
    </row>
    <row r="235" s="2" customFormat="1" ht="12">
      <c r="L235" s="154"/>
    </row>
    <row r="236" s="2" customFormat="1" ht="12">
      <c r="L236" s="154"/>
    </row>
    <row r="237" s="2" customFormat="1" ht="12">
      <c r="L237" s="154"/>
    </row>
    <row r="238" s="2" customFormat="1" ht="12">
      <c r="L238" s="154"/>
    </row>
    <row r="239" s="2" customFormat="1" ht="12">
      <c r="L239" s="154"/>
    </row>
    <row r="240" s="2" customFormat="1" ht="12">
      <c r="L240" s="154"/>
    </row>
    <row r="241" s="2" customFormat="1" ht="12">
      <c r="L241" s="154"/>
    </row>
    <row r="242" s="2" customFormat="1" ht="12">
      <c r="L242" s="154"/>
    </row>
    <row r="243" s="2" customFormat="1" ht="12">
      <c r="L243" s="154"/>
    </row>
    <row r="244" s="2" customFormat="1" ht="12">
      <c r="L244" s="154"/>
    </row>
    <row r="245" s="2" customFormat="1" ht="12">
      <c r="L245" s="154"/>
    </row>
    <row r="246" s="2" customFormat="1" ht="12">
      <c r="L246" s="154"/>
    </row>
    <row r="247" s="2" customFormat="1" ht="12">
      <c r="L247" s="166"/>
    </row>
    <row r="248" s="2" customFormat="1" ht="12">
      <c r="L248" s="166"/>
    </row>
    <row r="249" s="2" customFormat="1" ht="12">
      <c r="L249" s="166"/>
    </row>
  </sheetData>
  <printOptions horizontalCentered="1"/>
  <pageMargins left="0" right="0" top="0.25" bottom="0.25" header="0.25" footer="0.25"/>
  <pageSetup blackAndWhite="1" orientation="portrait" r:id="rId4"/>
  <headerFooter alignWithMargins="0">
    <oddHeader xml:space="preserve">&amp;R   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O249"/>
  <sheetViews>
    <sheetView showGridLines="0" showRowColHeaders="0" showZeros="0" workbookViewId="0" topLeftCell="A1">
      <selection activeCell="A12" sqref="A12:G15"/>
    </sheetView>
  </sheetViews>
  <sheetFormatPr defaultColWidth="9.00390625" defaultRowHeight="12.75"/>
  <cols>
    <col min="1" max="1" width="14.875" style="1" customWidth="1"/>
    <col min="2" max="2" width="11.875" style="1" customWidth="1"/>
    <col min="3" max="3" width="15.125" style="1" customWidth="1"/>
    <col min="4" max="4" width="10.75390625" style="1" customWidth="1"/>
    <col min="5" max="5" width="10.00390625" style="1" customWidth="1"/>
    <col min="6" max="7" width="15.625" style="1" customWidth="1"/>
    <col min="8" max="8" width="1.12109375" style="1" customWidth="1"/>
    <col min="9" max="9" width="0" style="1" hidden="1" customWidth="1"/>
    <col min="10" max="10" width="6.625" style="1" customWidth="1"/>
    <col min="11" max="11" width="6.25390625" style="1" customWidth="1"/>
    <col min="12" max="12" width="6.875" style="166" customWidth="1"/>
    <col min="13" max="16" width="8.875" style="1" customWidth="1"/>
    <col min="17" max="17" width="13.00390625" style="1" customWidth="1"/>
    <col min="18" max="18" width="10.25390625" style="1" customWidth="1"/>
    <col min="19" max="16384" width="8.875" style="1" customWidth="1"/>
  </cols>
  <sheetData>
    <row r="1" spans="1:15" ht="19.5" customHeight="1" thickBot="1">
      <c r="A1" s="22"/>
      <c r="B1" s="23"/>
      <c r="C1" s="23"/>
      <c r="D1" s="23"/>
      <c r="E1" s="23"/>
      <c r="F1" s="23"/>
      <c r="G1" s="23"/>
      <c r="H1" s="23"/>
      <c r="I1" s="24"/>
      <c r="J1" s="24"/>
      <c r="K1" s="166"/>
      <c r="M1" s="166"/>
      <c r="N1" s="166"/>
      <c r="O1" s="166"/>
    </row>
    <row r="2" spans="1:15" ht="15" customHeight="1">
      <c r="A2" s="83" t="s">
        <v>0</v>
      </c>
      <c r="B2" s="19"/>
      <c r="C2" s="19"/>
      <c r="D2" s="19"/>
      <c r="E2" s="19"/>
      <c r="F2" s="19"/>
      <c r="G2" s="19"/>
      <c r="H2" s="61"/>
      <c r="I2" s="71"/>
      <c r="J2" s="24"/>
      <c r="K2" s="166"/>
      <c r="M2" s="166"/>
      <c r="N2" s="166"/>
      <c r="O2" s="166"/>
    </row>
    <row r="3" spans="1:15" ht="10.5" customHeight="1">
      <c r="A3" s="84" t="s">
        <v>1</v>
      </c>
      <c r="B3" s="85"/>
      <c r="C3" s="86"/>
      <c r="D3" s="87"/>
      <c r="E3" s="88"/>
      <c r="F3" s="88"/>
      <c r="G3" s="20"/>
      <c r="H3" s="62"/>
      <c r="I3" s="71"/>
      <c r="J3" s="24"/>
      <c r="K3" s="166"/>
      <c r="M3" s="166"/>
      <c r="N3" s="166"/>
      <c r="O3" s="166"/>
    </row>
    <row r="4" spans="1:15" ht="10.5" customHeight="1">
      <c r="A4" s="89" t="s">
        <v>2</v>
      </c>
      <c r="B4" s="88"/>
      <c r="C4" s="86"/>
      <c r="D4" s="87"/>
      <c r="E4" s="88"/>
      <c r="F4" s="88"/>
      <c r="G4" s="20"/>
      <c r="H4" s="62"/>
      <c r="I4" s="71"/>
      <c r="J4" s="24"/>
      <c r="K4" s="166"/>
      <c r="M4" s="166"/>
      <c r="N4" s="166"/>
      <c r="O4" s="166"/>
    </row>
    <row r="5" spans="1:15" ht="14.25" customHeight="1">
      <c r="A5" s="194" t="s">
        <v>52</v>
      </c>
      <c r="B5" s="88"/>
      <c r="C5" s="90"/>
      <c r="D5" s="91"/>
      <c r="E5" s="90"/>
      <c r="F5" s="88"/>
      <c r="G5" s="21"/>
      <c r="H5" s="63"/>
      <c r="I5" s="71"/>
      <c r="J5" s="24"/>
      <c r="K5" s="167"/>
      <c r="L5" s="167"/>
      <c r="M5" s="167"/>
      <c r="N5" s="167"/>
      <c r="O5" s="166"/>
    </row>
    <row r="6" spans="1:15" ht="12.75" customHeight="1">
      <c r="A6" s="92"/>
      <c r="B6" s="93"/>
      <c r="C6" s="90"/>
      <c r="D6" s="91"/>
      <c r="E6" s="90"/>
      <c r="F6" s="94" t="s">
        <v>41</v>
      </c>
      <c r="G6" s="59"/>
      <c r="H6" s="64"/>
      <c r="I6" s="71"/>
      <c r="J6" s="24"/>
      <c r="K6" s="167"/>
      <c r="L6" s="167"/>
      <c r="M6" s="167"/>
      <c r="N6" s="167"/>
      <c r="O6" s="166"/>
    </row>
    <row r="7" spans="1:15" s="15" customFormat="1" ht="12.75" customHeight="1">
      <c r="A7" s="114" t="s">
        <v>4</v>
      </c>
      <c r="B7" s="109">
        <f>'Asphalt Adj'!B7</f>
        <v>0</v>
      </c>
      <c r="C7" s="116"/>
      <c r="D7" s="114" t="s">
        <v>51</v>
      </c>
      <c r="E7" s="110">
        <f>'Asphalt Adj'!E7</f>
        <v>0</v>
      </c>
      <c r="F7" s="139"/>
      <c r="G7" s="139"/>
      <c r="H7" s="64"/>
      <c r="I7" s="72"/>
      <c r="J7" s="78"/>
      <c r="K7" s="168"/>
      <c r="L7" s="168"/>
      <c r="M7" s="168"/>
      <c r="N7" s="168"/>
      <c r="O7" s="175"/>
    </row>
    <row r="8" spans="1:15" s="15" customFormat="1" ht="12.75" customHeight="1">
      <c r="A8" s="114" t="s">
        <v>5</v>
      </c>
      <c r="B8" s="111">
        <f>'Asphalt Adj'!B8</f>
        <v>0</v>
      </c>
      <c r="C8" s="115"/>
      <c r="D8" s="114" t="s">
        <v>63</v>
      </c>
      <c r="E8" s="110">
        <f>'Asphalt Adj'!E8</f>
        <v>0</v>
      </c>
      <c r="F8" s="116"/>
      <c r="G8" s="116"/>
      <c r="H8" s="64"/>
      <c r="I8" s="72"/>
      <c r="J8" s="78"/>
      <c r="K8" s="168"/>
      <c r="L8" t="s">
        <v>62</v>
      </c>
      <c r="M8" s="168"/>
      <c r="N8" s="168"/>
      <c r="O8" s="175"/>
    </row>
    <row r="9" spans="1:15" s="15" customFormat="1" ht="12.75" customHeight="1">
      <c r="A9" s="114" t="s">
        <v>16</v>
      </c>
      <c r="B9" s="140"/>
      <c r="C9" s="114" t="s">
        <v>17</v>
      </c>
      <c r="D9" s="137"/>
      <c r="E9" s="114" t="s">
        <v>18</v>
      </c>
      <c r="F9" s="117"/>
      <c r="G9" s="118"/>
      <c r="H9" s="64"/>
      <c r="I9" s="72"/>
      <c r="J9" s="78"/>
      <c r="K9" s="168"/>
      <c r="L9" s="168">
        <v>4.348</v>
      </c>
      <c r="M9" s="168"/>
      <c r="N9" s="168"/>
      <c r="O9" s="175"/>
    </row>
    <row r="10" spans="1:15" s="15" customFormat="1" ht="12.75" customHeight="1">
      <c r="A10" s="114"/>
      <c r="B10" s="114"/>
      <c r="C10" s="41"/>
      <c r="D10" s="190" t="s">
        <v>61</v>
      </c>
      <c r="E10" s="188">
        <f>IF(B8=0,"",VLOOKUP(B8,[2]!kyasp,2))</f>
      </c>
      <c r="F10" s="41"/>
      <c r="G10" s="41"/>
      <c r="H10" s="64"/>
      <c r="I10" s="72"/>
      <c r="J10" s="79"/>
      <c r="K10" s="168"/>
      <c r="L10" s="168"/>
      <c r="M10" s="168"/>
      <c r="N10" s="168"/>
      <c r="O10" s="175"/>
    </row>
    <row r="11" spans="1:15" s="2" customFormat="1" ht="16.5" customHeight="1" thickBot="1">
      <c r="A11" s="16"/>
      <c r="B11" s="17"/>
      <c r="C11" s="17"/>
      <c r="D11" s="16" t="s">
        <v>60</v>
      </c>
      <c r="E11" s="188">
        <f>IF(E10="","",ROUND(E10/L9,2))</f>
      </c>
      <c r="F11" s="18"/>
      <c r="G11" s="17"/>
      <c r="H11" s="65"/>
      <c r="I11" s="73"/>
      <c r="J11" s="80"/>
      <c r="K11" s="169"/>
      <c r="L11" s="169"/>
      <c r="M11" s="169"/>
      <c r="N11" s="169"/>
      <c r="O11" s="154"/>
    </row>
    <row r="12" spans="1:15" ht="12" customHeight="1" thickTop="1">
      <c r="A12" s="43" t="s">
        <v>19</v>
      </c>
      <c r="B12" s="45" t="s">
        <v>55</v>
      </c>
      <c r="C12" s="44" t="s">
        <v>20</v>
      </c>
      <c r="D12" s="44" t="s">
        <v>21</v>
      </c>
      <c r="E12" s="45" t="s">
        <v>54</v>
      </c>
      <c r="F12" s="45" t="s">
        <v>22</v>
      </c>
      <c r="G12" s="46" t="s">
        <v>56</v>
      </c>
      <c r="H12" s="66"/>
      <c r="I12" s="71"/>
      <c r="J12" s="81"/>
      <c r="K12" s="167"/>
      <c r="L12" s="167"/>
      <c r="M12" s="167"/>
      <c r="N12" s="167"/>
      <c r="O12" s="166"/>
    </row>
    <row r="13" spans="1:15" ht="12" customHeight="1">
      <c r="A13" s="47" t="s">
        <v>23</v>
      </c>
      <c r="B13" s="48" t="s">
        <v>57</v>
      </c>
      <c r="C13" s="49" t="s">
        <v>25</v>
      </c>
      <c r="D13" s="49" t="s">
        <v>26</v>
      </c>
      <c r="E13" s="50" t="s">
        <v>30</v>
      </c>
      <c r="F13" s="50" t="s">
        <v>27</v>
      </c>
      <c r="G13" s="51"/>
      <c r="H13" s="66"/>
      <c r="I13" s="74"/>
      <c r="J13" s="81"/>
      <c r="K13" s="170"/>
      <c r="L13" s="170"/>
      <c r="M13" s="170"/>
      <c r="N13" s="170"/>
      <c r="O13" s="166"/>
    </row>
    <row r="14" spans="1:15" ht="12" customHeight="1">
      <c r="A14" s="52"/>
      <c r="B14" s="48" t="s">
        <v>24</v>
      </c>
      <c r="C14" s="49" t="s">
        <v>29</v>
      </c>
      <c r="D14" s="49" t="s">
        <v>24</v>
      </c>
      <c r="E14" s="50" t="s">
        <v>28</v>
      </c>
      <c r="F14" s="50" t="s">
        <v>31</v>
      </c>
      <c r="G14" s="53" t="s">
        <v>8</v>
      </c>
      <c r="H14" s="66"/>
      <c r="I14" s="75"/>
      <c r="J14" s="81"/>
      <c r="K14" s="166"/>
      <c r="M14" s="166"/>
      <c r="N14" s="166"/>
      <c r="O14" s="166"/>
    </row>
    <row r="15" spans="1:15" ht="12" customHeight="1" thickBot="1">
      <c r="A15" s="54"/>
      <c r="B15" s="49" t="s">
        <v>28</v>
      </c>
      <c r="C15" s="55" t="s">
        <v>32</v>
      </c>
      <c r="D15" s="55"/>
      <c r="E15" s="56" t="s">
        <v>33</v>
      </c>
      <c r="F15" s="57" t="s">
        <v>53</v>
      </c>
      <c r="G15" s="58"/>
      <c r="H15" s="67"/>
      <c r="I15" s="71"/>
      <c r="J15" s="24"/>
      <c r="K15" s="166"/>
      <c r="M15" s="166"/>
      <c r="N15" s="166"/>
      <c r="O15" s="166"/>
    </row>
    <row r="16" spans="1:15" ht="12.75" customHeight="1" thickTop="1">
      <c r="A16" s="184"/>
      <c r="B16" s="189">
        <f>IF(A16="","",ROUND(L16/$L$9,2))</f>
      </c>
      <c r="C16" s="185"/>
      <c r="D16" s="60">
        <f>IF(A16=0,"",$B$9)</f>
      </c>
      <c r="E16" s="104">
        <f>IF(A16="","",$E$11)</f>
      </c>
      <c r="F16" s="105">
        <f>IF(A16=0,0,IF(ROUND(((B16-$E$11)/$E$11),4)&gt;0.05,ROUND(((B16-$E$11)/$E$11)-0.05,4),IF(ROUND(((B16-$E$11)/$E$11),4)&lt;-0.05,ROUND((((B16-$E$11)/$E$11)+0.05),4),0)))</f>
        <v>0</v>
      </c>
      <c r="G16" s="40">
        <f>IF(A16=0,"",IF(ROUND((D16*C16*$E$11*F16),2)=0,"NO ADJ",ROUND((D16*C16*$E$11*F16),2)))</f>
      </c>
      <c r="H16" s="68"/>
      <c r="I16" s="76">
        <f>SUM($G$16:G16)</f>
        <v>0</v>
      </c>
      <c r="J16" s="24"/>
      <c r="K16" s="166"/>
      <c r="L16" s="103">
        <f>IF(A16=0,"",VLOOKUP(A16,[2]!kyasp,2))</f>
      </c>
      <c r="M16" s="166"/>
      <c r="N16" s="166"/>
      <c r="O16" s="166"/>
    </row>
    <row r="17" spans="1:15" ht="12.75" customHeight="1">
      <c r="A17" s="184"/>
      <c r="B17" s="189">
        <f aca="true" t="shared" si="0" ref="B17:B51">IF(A17="","",ROUND(L17/$L$9,2))</f>
      </c>
      <c r="C17" s="185"/>
      <c r="D17" s="60">
        <f aca="true" t="shared" si="1" ref="D17:D51">IF(A17=0,"",$B$9)</f>
      </c>
      <c r="E17" s="104">
        <f aca="true" t="shared" si="2" ref="E17:E51">IF(A17="","",$E$11)</f>
      </c>
      <c r="F17" s="105">
        <f aca="true" t="shared" si="3" ref="F17:F51">IF(A17=0,0,IF(ROUND(((B17-$E$11)/$E$11),4)&gt;0.05,ROUND(((B17-$E$11)/$E$11)-0.05,4),IF(ROUND(((B17-$E$11)/$E$11),4)&lt;-0.05,ROUND((((B17-$E$11)/$E$11)+0.05),4),0)))</f>
        <v>0</v>
      </c>
      <c r="G17" s="40">
        <f aca="true" t="shared" si="4" ref="G17:G51">IF(A17=0,"",IF(ROUND((D17*C17*$E$11*F17),2)=0,"NO ADJ",ROUND((D17*C17*$E$11*F17),2)))</f>
      </c>
      <c r="H17" s="68"/>
      <c r="I17" s="76">
        <f>SUM($G$16:G17)</f>
        <v>0</v>
      </c>
      <c r="J17" s="24"/>
      <c r="K17" s="166"/>
      <c r="L17" s="103">
        <f>IF(A17=0,"",VLOOKUP(A17,[2]!kyasp,2))</f>
      </c>
      <c r="M17" s="166"/>
      <c r="N17" s="166"/>
      <c r="O17" s="166"/>
    </row>
    <row r="18" spans="1:15" ht="12.75" customHeight="1">
      <c r="A18" s="184"/>
      <c r="B18" s="189">
        <f t="shared" si="0"/>
      </c>
      <c r="C18" s="185"/>
      <c r="D18" s="60">
        <f t="shared" si="1"/>
      </c>
      <c r="E18" s="104">
        <f t="shared" si="2"/>
      </c>
      <c r="F18" s="105">
        <f t="shared" si="3"/>
        <v>0</v>
      </c>
      <c r="G18" s="40">
        <f t="shared" si="4"/>
      </c>
      <c r="H18" s="68"/>
      <c r="I18" s="76">
        <f>SUM($G$16:G18)</f>
        <v>0</v>
      </c>
      <c r="J18" s="24"/>
      <c r="K18" s="166"/>
      <c r="L18" s="103">
        <f>IF(A18=0,"",VLOOKUP(A18,[2]!kyasp,2))</f>
      </c>
      <c r="M18" s="166"/>
      <c r="N18" s="166"/>
      <c r="O18" s="166"/>
    </row>
    <row r="19" spans="1:15" ht="12.75" customHeight="1">
      <c r="A19" s="184"/>
      <c r="B19" s="189">
        <f t="shared" si="0"/>
      </c>
      <c r="C19" s="185"/>
      <c r="D19" s="60">
        <f t="shared" si="1"/>
      </c>
      <c r="E19" s="104">
        <f t="shared" si="2"/>
      </c>
      <c r="F19" s="105">
        <f t="shared" si="3"/>
        <v>0</v>
      </c>
      <c r="G19" s="40">
        <f t="shared" si="4"/>
      </c>
      <c r="H19" s="68"/>
      <c r="I19" s="76">
        <f>SUM($G$16:G19)</f>
        <v>0</v>
      </c>
      <c r="J19" s="24"/>
      <c r="K19" s="166"/>
      <c r="L19" s="103">
        <f>IF(A19=0,"",VLOOKUP(A19,[2]!kyasp,2))</f>
      </c>
      <c r="M19" s="166"/>
      <c r="N19" s="166"/>
      <c r="O19" s="166"/>
    </row>
    <row r="20" spans="1:15" ht="12.75" customHeight="1">
      <c r="A20" s="184"/>
      <c r="B20" s="189">
        <f t="shared" si="0"/>
      </c>
      <c r="C20" s="185"/>
      <c r="D20" s="60">
        <f t="shared" si="1"/>
      </c>
      <c r="E20" s="104">
        <f t="shared" si="2"/>
      </c>
      <c r="F20" s="105">
        <f t="shared" si="3"/>
        <v>0</v>
      </c>
      <c r="G20" s="40">
        <f t="shared" si="4"/>
      </c>
      <c r="H20" s="68"/>
      <c r="I20" s="76">
        <f>SUM($G$16:G20)</f>
        <v>0</v>
      </c>
      <c r="J20" s="24"/>
      <c r="K20" s="166"/>
      <c r="L20" s="103">
        <f>IF(A20=0,"",VLOOKUP(A20,[2]!kyasp,2))</f>
      </c>
      <c r="M20" s="166"/>
      <c r="N20" s="166"/>
      <c r="O20" s="166"/>
    </row>
    <row r="21" spans="1:15" ht="12.75" customHeight="1">
      <c r="A21" s="184"/>
      <c r="B21" s="189">
        <f t="shared" si="0"/>
      </c>
      <c r="C21" s="185"/>
      <c r="D21" s="60">
        <f t="shared" si="1"/>
      </c>
      <c r="E21" s="104">
        <f t="shared" si="2"/>
      </c>
      <c r="F21" s="105">
        <f t="shared" si="3"/>
        <v>0</v>
      </c>
      <c r="G21" s="40">
        <f t="shared" si="4"/>
      </c>
      <c r="H21" s="68"/>
      <c r="I21" s="76">
        <f>SUM($G$16:G21)</f>
        <v>0</v>
      </c>
      <c r="J21" s="24"/>
      <c r="K21" s="166"/>
      <c r="L21" s="103">
        <f>IF(A21=0,"",VLOOKUP(A21,[2]!kyasp,2))</f>
      </c>
      <c r="M21" s="166"/>
      <c r="N21" s="166"/>
      <c r="O21" s="166"/>
    </row>
    <row r="22" spans="1:15" ht="12.75" customHeight="1">
      <c r="A22" s="184"/>
      <c r="B22" s="189">
        <f t="shared" si="0"/>
      </c>
      <c r="C22" s="185"/>
      <c r="D22" s="60">
        <f t="shared" si="1"/>
      </c>
      <c r="E22" s="104">
        <f t="shared" si="2"/>
      </c>
      <c r="F22" s="105">
        <f t="shared" si="3"/>
        <v>0</v>
      </c>
      <c r="G22" s="40">
        <f t="shared" si="4"/>
      </c>
      <c r="H22" s="68"/>
      <c r="I22" s="76">
        <f>SUM($G$16:G22)</f>
        <v>0</v>
      </c>
      <c r="J22" s="24"/>
      <c r="K22" s="166"/>
      <c r="L22" s="103">
        <f>IF(A22=0,"",VLOOKUP(A22,[2]!kyasp,2))</f>
      </c>
      <c r="M22" s="166"/>
      <c r="N22" s="166"/>
      <c r="O22" s="166"/>
    </row>
    <row r="23" spans="1:15" ht="12.75" customHeight="1">
      <c r="A23" s="184"/>
      <c r="B23" s="189">
        <f t="shared" si="0"/>
      </c>
      <c r="C23" s="185"/>
      <c r="D23" s="60">
        <f t="shared" si="1"/>
      </c>
      <c r="E23" s="104">
        <f t="shared" si="2"/>
      </c>
      <c r="F23" s="105">
        <f t="shared" si="3"/>
        <v>0</v>
      </c>
      <c r="G23" s="40">
        <f t="shared" si="4"/>
      </c>
      <c r="H23" s="68"/>
      <c r="I23" s="76">
        <f>SUM($G$16:G23)</f>
        <v>0</v>
      </c>
      <c r="J23" s="24"/>
      <c r="K23" s="166"/>
      <c r="L23" s="103">
        <f>IF(A23=0,"",VLOOKUP(A23,[2]!kyasp,2))</f>
      </c>
      <c r="M23" s="166"/>
      <c r="N23" s="166"/>
      <c r="O23" s="166"/>
    </row>
    <row r="24" spans="1:15" ht="12.75" customHeight="1">
      <c r="A24" s="184"/>
      <c r="B24" s="189">
        <f t="shared" si="0"/>
      </c>
      <c r="C24" s="185"/>
      <c r="D24" s="60">
        <f t="shared" si="1"/>
      </c>
      <c r="E24" s="104">
        <f t="shared" si="2"/>
      </c>
      <c r="F24" s="105">
        <f t="shared" si="3"/>
        <v>0</v>
      </c>
      <c r="G24" s="40">
        <f t="shared" si="4"/>
      </c>
      <c r="H24" s="68"/>
      <c r="I24" s="76">
        <f>SUM($G$16:G24)</f>
        <v>0</v>
      </c>
      <c r="J24" s="24"/>
      <c r="K24" s="166"/>
      <c r="L24" s="103">
        <f>IF(A24=0,"",VLOOKUP(A24,[2]!kyasp,2))</f>
      </c>
      <c r="M24" s="166"/>
      <c r="N24" s="166"/>
      <c r="O24" s="166"/>
    </row>
    <row r="25" spans="1:15" ht="12.75" customHeight="1">
      <c r="A25" s="184"/>
      <c r="B25" s="189">
        <f t="shared" si="0"/>
      </c>
      <c r="C25" s="185"/>
      <c r="D25" s="60">
        <f t="shared" si="1"/>
      </c>
      <c r="E25" s="104">
        <f t="shared" si="2"/>
      </c>
      <c r="F25" s="105">
        <f t="shared" si="3"/>
        <v>0</v>
      </c>
      <c r="G25" s="40">
        <f t="shared" si="4"/>
      </c>
      <c r="H25" s="68"/>
      <c r="I25" s="76">
        <f>SUM($G$16:G25)</f>
        <v>0</v>
      </c>
      <c r="J25" s="24"/>
      <c r="K25" s="166"/>
      <c r="L25" s="103">
        <f>IF(A25=0,"",VLOOKUP(A25,[2]!kyasp,2))</f>
      </c>
      <c r="M25" s="166"/>
      <c r="N25" s="166"/>
      <c r="O25" s="166"/>
    </row>
    <row r="26" spans="1:15" ht="12.75" customHeight="1">
      <c r="A26" s="184"/>
      <c r="B26" s="189">
        <f t="shared" si="0"/>
      </c>
      <c r="C26" s="185"/>
      <c r="D26" s="60">
        <f t="shared" si="1"/>
      </c>
      <c r="E26" s="104">
        <f t="shared" si="2"/>
      </c>
      <c r="F26" s="105">
        <f t="shared" si="3"/>
        <v>0</v>
      </c>
      <c r="G26" s="40">
        <f t="shared" si="4"/>
      </c>
      <c r="H26" s="68"/>
      <c r="I26" s="76">
        <f>SUM($G$16:G26)</f>
        <v>0</v>
      </c>
      <c r="J26" s="24"/>
      <c r="K26" s="166"/>
      <c r="L26" s="103">
        <f>IF(A26=0,"",VLOOKUP(A26,[2]!kyasp,2))</f>
      </c>
      <c r="M26" s="166"/>
      <c r="N26" s="166"/>
      <c r="O26" s="166"/>
    </row>
    <row r="27" spans="1:15" ht="12.75" customHeight="1">
      <c r="A27" s="184"/>
      <c r="B27" s="189">
        <f t="shared" si="0"/>
      </c>
      <c r="C27" s="185"/>
      <c r="D27" s="60">
        <f t="shared" si="1"/>
      </c>
      <c r="E27" s="104">
        <f t="shared" si="2"/>
      </c>
      <c r="F27" s="105">
        <f t="shared" si="3"/>
        <v>0</v>
      </c>
      <c r="G27" s="40">
        <f t="shared" si="4"/>
      </c>
      <c r="H27" s="68"/>
      <c r="I27" s="76">
        <f>SUM($G$16:G27)</f>
        <v>0</v>
      </c>
      <c r="J27" s="24"/>
      <c r="K27" s="166"/>
      <c r="L27" s="103">
        <f>IF(A27=0,"",VLOOKUP(A27,[2]!kyasp,2))</f>
      </c>
      <c r="M27" s="166"/>
      <c r="N27" s="166"/>
      <c r="O27" s="166"/>
    </row>
    <row r="28" spans="1:15" ht="12.75" customHeight="1">
      <c r="A28" s="184"/>
      <c r="B28" s="189">
        <f t="shared" si="0"/>
      </c>
      <c r="C28" s="185"/>
      <c r="D28" s="60">
        <f t="shared" si="1"/>
      </c>
      <c r="E28" s="104">
        <f t="shared" si="2"/>
      </c>
      <c r="F28" s="105">
        <f t="shared" si="3"/>
        <v>0</v>
      </c>
      <c r="G28" s="40">
        <f t="shared" si="4"/>
      </c>
      <c r="H28" s="68"/>
      <c r="I28" s="76">
        <f>SUM($G$16:G28)</f>
        <v>0</v>
      </c>
      <c r="J28" s="24"/>
      <c r="K28" s="166"/>
      <c r="L28" s="103">
        <f>IF(A28=0,"",VLOOKUP(A28,[2]!kyasp,2))</f>
      </c>
      <c r="M28" s="166"/>
      <c r="N28" s="166"/>
      <c r="O28" s="166"/>
    </row>
    <row r="29" spans="1:15" ht="12.75" customHeight="1">
      <c r="A29" s="184"/>
      <c r="B29" s="189">
        <f t="shared" si="0"/>
      </c>
      <c r="C29" s="185"/>
      <c r="D29" s="60">
        <f t="shared" si="1"/>
      </c>
      <c r="E29" s="104">
        <f t="shared" si="2"/>
      </c>
      <c r="F29" s="105">
        <f t="shared" si="3"/>
        <v>0</v>
      </c>
      <c r="G29" s="40">
        <f t="shared" si="4"/>
      </c>
      <c r="H29" s="68"/>
      <c r="I29" s="76">
        <f>SUM($G$16:G29)</f>
        <v>0</v>
      </c>
      <c r="J29" s="24"/>
      <c r="K29" s="166"/>
      <c r="L29" s="103">
        <f>IF(A29=0,"",VLOOKUP(A29,[2]!kyasp,2))</f>
      </c>
      <c r="M29" s="166"/>
      <c r="N29" s="166"/>
      <c r="O29" s="166"/>
    </row>
    <row r="30" spans="1:15" ht="12.75" customHeight="1">
      <c r="A30" s="184"/>
      <c r="B30" s="189">
        <f t="shared" si="0"/>
      </c>
      <c r="C30" s="185"/>
      <c r="D30" s="60">
        <f t="shared" si="1"/>
      </c>
      <c r="E30" s="104">
        <f t="shared" si="2"/>
      </c>
      <c r="F30" s="105">
        <f t="shared" si="3"/>
        <v>0</v>
      </c>
      <c r="G30" s="40">
        <f t="shared" si="4"/>
      </c>
      <c r="H30" s="68"/>
      <c r="I30" s="76">
        <f>SUM($G$16:G30)</f>
        <v>0</v>
      </c>
      <c r="J30" s="24"/>
      <c r="K30" s="166"/>
      <c r="L30" s="103">
        <f>IF(A30=0,"",VLOOKUP(A30,[2]!kyasp,2))</f>
      </c>
      <c r="M30" s="166"/>
      <c r="N30" s="166"/>
      <c r="O30" s="166"/>
    </row>
    <row r="31" spans="1:15" ht="12.75" customHeight="1">
      <c r="A31" s="184"/>
      <c r="B31" s="189">
        <f t="shared" si="0"/>
      </c>
      <c r="C31" s="185"/>
      <c r="D31" s="60">
        <f t="shared" si="1"/>
      </c>
      <c r="E31" s="104">
        <f t="shared" si="2"/>
      </c>
      <c r="F31" s="105">
        <f t="shared" si="3"/>
        <v>0</v>
      </c>
      <c r="G31" s="40">
        <f t="shared" si="4"/>
      </c>
      <c r="H31" s="68"/>
      <c r="I31" s="76">
        <f>SUM($G$16:G31)</f>
        <v>0</v>
      </c>
      <c r="J31" s="24"/>
      <c r="K31" s="166"/>
      <c r="L31" s="103">
        <f>IF(A31=0,"",VLOOKUP(A31,[2]!kyasp,2))</f>
      </c>
      <c r="M31" s="166"/>
      <c r="N31" s="166"/>
      <c r="O31" s="166"/>
    </row>
    <row r="32" spans="1:15" ht="12.75" customHeight="1">
      <c r="A32" s="184"/>
      <c r="B32" s="189">
        <f t="shared" si="0"/>
      </c>
      <c r="C32" s="185"/>
      <c r="D32" s="60">
        <f t="shared" si="1"/>
      </c>
      <c r="E32" s="104">
        <f t="shared" si="2"/>
      </c>
      <c r="F32" s="105">
        <f t="shared" si="3"/>
        <v>0</v>
      </c>
      <c r="G32" s="40">
        <f t="shared" si="4"/>
      </c>
      <c r="H32" s="68"/>
      <c r="I32" s="76">
        <f>SUM($G$16:G32)</f>
        <v>0</v>
      </c>
      <c r="J32" s="24"/>
      <c r="K32" s="166"/>
      <c r="L32" s="103">
        <f>IF(A32=0,"",VLOOKUP(A32,[2]!kyasp,2))</f>
      </c>
      <c r="M32" s="166"/>
      <c r="N32" s="166"/>
      <c r="O32" s="166"/>
    </row>
    <row r="33" spans="1:15" ht="12.75" customHeight="1">
      <c r="A33" s="184"/>
      <c r="B33" s="189">
        <f t="shared" si="0"/>
      </c>
      <c r="C33" s="185"/>
      <c r="D33" s="60">
        <f t="shared" si="1"/>
      </c>
      <c r="E33" s="104">
        <f t="shared" si="2"/>
      </c>
      <c r="F33" s="105">
        <f t="shared" si="3"/>
        <v>0</v>
      </c>
      <c r="G33" s="40">
        <f t="shared" si="4"/>
      </c>
      <c r="H33" s="68"/>
      <c r="I33" s="76">
        <f>SUM($G$16:G33)</f>
        <v>0</v>
      </c>
      <c r="J33" s="24"/>
      <c r="K33" s="166"/>
      <c r="L33" s="103">
        <f>IF(A33=0,"",VLOOKUP(A33,[2]!kyasp,2))</f>
      </c>
      <c r="M33" s="166"/>
      <c r="N33" s="166"/>
      <c r="O33" s="166"/>
    </row>
    <row r="34" spans="1:15" ht="12.75" customHeight="1">
      <c r="A34" s="184"/>
      <c r="B34" s="189">
        <f t="shared" si="0"/>
      </c>
      <c r="C34" s="185"/>
      <c r="D34" s="60">
        <f t="shared" si="1"/>
      </c>
      <c r="E34" s="104">
        <f t="shared" si="2"/>
      </c>
      <c r="F34" s="105">
        <f t="shared" si="3"/>
        <v>0</v>
      </c>
      <c r="G34" s="40">
        <f t="shared" si="4"/>
      </c>
      <c r="H34" s="68"/>
      <c r="I34" s="76">
        <f>SUM($G$16:G34)</f>
        <v>0</v>
      </c>
      <c r="J34" s="24"/>
      <c r="K34" s="166"/>
      <c r="L34" s="103">
        <f>IF(A34=0,"",VLOOKUP(A34,[2]!kyasp,2))</f>
      </c>
      <c r="M34" s="166"/>
      <c r="N34" s="166"/>
      <c r="O34" s="166"/>
    </row>
    <row r="35" spans="1:15" ht="12.75" customHeight="1">
      <c r="A35" s="184"/>
      <c r="B35" s="189">
        <f t="shared" si="0"/>
      </c>
      <c r="C35" s="185"/>
      <c r="D35" s="60">
        <f t="shared" si="1"/>
      </c>
      <c r="E35" s="104">
        <f t="shared" si="2"/>
      </c>
      <c r="F35" s="105">
        <f t="shared" si="3"/>
        <v>0</v>
      </c>
      <c r="G35" s="40">
        <f t="shared" si="4"/>
      </c>
      <c r="H35" s="68"/>
      <c r="I35" s="76">
        <f>SUM($G$16:G35)</f>
        <v>0</v>
      </c>
      <c r="J35" s="24"/>
      <c r="K35" s="166"/>
      <c r="L35" s="103">
        <f>IF(A35=0,"",VLOOKUP(A35,[2]!kyasp,2))</f>
      </c>
      <c r="M35" s="166"/>
      <c r="N35" s="166"/>
      <c r="O35" s="166"/>
    </row>
    <row r="36" spans="1:15" ht="12.75" customHeight="1">
      <c r="A36" s="184"/>
      <c r="B36" s="189">
        <f t="shared" si="0"/>
      </c>
      <c r="C36" s="185"/>
      <c r="D36" s="60">
        <f t="shared" si="1"/>
      </c>
      <c r="E36" s="104">
        <f t="shared" si="2"/>
      </c>
      <c r="F36" s="105">
        <f t="shared" si="3"/>
        <v>0</v>
      </c>
      <c r="G36" s="40">
        <f t="shared" si="4"/>
      </c>
      <c r="H36" s="68"/>
      <c r="I36" s="76">
        <f>SUM($G$16:G36)</f>
        <v>0</v>
      </c>
      <c r="J36" s="24"/>
      <c r="K36" s="166"/>
      <c r="L36" s="103">
        <f>IF(A36=0,"",VLOOKUP(A36,[2]!kyasp,2))</f>
      </c>
      <c r="M36" s="166"/>
      <c r="N36" s="166"/>
      <c r="O36" s="166"/>
    </row>
    <row r="37" spans="1:15" ht="12.75" customHeight="1">
      <c r="A37" s="184"/>
      <c r="B37" s="189">
        <f t="shared" si="0"/>
      </c>
      <c r="C37" s="185"/>
      <c r="D37" s="60">
        <f t="shared" si="1"/>
      </c>
      <c r="E37" s="104">
        <f t="shared" si="2"/>
      </c>
      <c r="F37" s="105">
        <f t="shared" si="3"/>
        <v>0</v>
      </c>
      <c r="G37" s="40">
        <f t="shared" si="4"/>
      </c>
      <c r="H37" s="68"/>
      <c r="I37" s="76">
        <f>SUM($G$16:G37)</f>
        <v>0</v>
      </c>
      <c r="J37" s="24"/>
      <c r="K37" s="166"/>
      <c r="L37" s="103">
        <f>IF(A37=0,"",VLOOKUP(A37,[2]!kyasp,2))</f>
      </c>
      <c r="M37" s="166"/>
      <c r="N37" s="166"/>
      <c r="O37" s="166"/>
    </row>
    <row r="38" spans="1:15" ht="12.75" customHeight="1">
      <c r="A38" s="184"/>
      <c r="B38" s="189">
        <f t="shared" si="0"/>
      </c>
      <c r="C38" s="185"/>
      <c r="D38" s="60">
        <f t="shared" si="1"/>
      </c>
      <c r="E38" s="104">
        <f t="shared" si="2"/>
      </c>
      <c r="F38" s="105">
        <f t="shared" si="3"/>
        <v>0</v>
      </c>
      <c r="G38" s="40">
        <f t="shared" si="4"/>
      </c>
      <c r="H38" s="68"/>
      <c r="I38" s="76">
        <f>SUM($G$16:G38)</f>
        <v>0</v>
      </c>
      <c r="J38" s="24"/>
      <c r="K38" s="166"/>
      <c r="L38" s="103">
        <f>IF(A38=0,"",VLOOKUP(A38,[2]!kyasp,2))</f>
      </c>
      <c r="M38" s="166"/>
      <c r="N38" s="166"/>
      <c r="O38" s="166"/>
    </row>
    <row r="39" spans="1:15" ht="12.75" customHeight="1">
      <c r="A39" s="184"/>
      <c r="B39" s="189">
        <f t="shared" si="0"/>
      </c>
      <c r="C39" s="185"/>
      <c r="D39" s="60">
        <f t="shared" si="1"/>
      </c>
      <c r="E39" s="104">
        <f t="shared" si="2"/>
      </c>
      <c r="F39" s="105">
        <f t="shared" si="3"/>
        <v>0</v>
      </c>
      <c r="G39" s="40">
        <f t="shared" si="4"/>
      </c>
      <c r="H39" s="68"/>
      <c r="I39" s="76">
        <f>SUM($G$16:G39)</f>
        <v>0</v>
      </c>
      <c r="J39" s="24"/>
      <c r="K39" s="166"/>
      <c r="L39" s="103">
        <f>IF(A39=0,"",VLOOKUP(A39,[2]!kyasp,2))</f>
      </c>
      <c r="M39" s="166"/>
      <c r="N39" s="166"/>
      <c r="O39" s="166"/>
    </row>
    <row r="40" spans="1:15" ht="12.75" customHeight="1">
      <c r="A40" s="184"/>
      <c r="B40" s="189">
        <f t="shared" si="0"/>
      </c>
      <c r="C40" s="185"/>
      <c r="D40" s="60">
        <f t="shared" si="1"/>
      </c>
      <c r="E40" s="104">
        <f t="shared" si="2"/>
      </c>
      <c r="F40" s="105">
        <f t="shared" si="3"/>
        <v>0</v>
      </c>
      <c r="G40" s="40">
        <f t="shared" si="4"/>
      </c>
      <c r="H40" s="68"/>
      <c r="I40" s="76">
        <f>SUM($G$16:G40)</f>
        <v>0</v>
      </c>
      <c r="J40" s="24"/>
      <c r="K40" s="166"/>
      <c r="L40" s="103">
        <f>IF(A40=0,"",VLOOKUP(A40,[2]!kyasp,2))</f>
      </c>
      <c r="M40" s="166"/>
      <c r="N40" s="166"/>
      <c r="O40" s="166"/>
    </row>
    <row r="41" spans="1:15" ht="12.75" customHeight="1">
      <c r="A41" s="184"/>
      <c r="B41" s="189">
        <f t="shared" si="0"/>
      </c>
      <c r="C41" s="185"/>
      <c r="D41" s="60">
        <f t="shared" si="1"/>
      </c>
      <c r="E41" s="104">
        <f t="shared" si="2"/>
      </c>
      <c r="F41" s="105">
        <f t="shared" si="3"/>
        <v>0</v>
      </c>
      <c r="G41" s="40">
        <f t="shared" si="4"/>
      </c>
      <c r="H41" s="68"/>
      <c r="I41" s="76">
        <f>SUM($G$16:G41)</f>
        <v>0</v>
      </c>
      <c r="J41" s="24"/>
      <c r="K41" s="166"/>
      <c r="L41" s="103">
        <f>IF(A41=0,"",VLOOKUP(A41,[2]!kyasp,2))</f>
      </c>
      <c r="M41" s="166"/>
      <c r="N41" s="166"/>
      <c r="O41" s="166"/>
    </row>
    <row r="42" spans="1:15" ht="12.75" customHeight="1">
      <c r="A42" s="184"/>
      <c r="B42" s="189">
        <f t="shared" si="0"/>
      </c>
      <c r="C42" s="185"/>
      <c r="D42" s="60">
        <f t="shared" si="1"/>
      </c>
      <c r="E42" s="104">
        <f t="shared" si="2"/>
      </c>
      <c r="F42" s="105">
        <f t="shared" si="3"/>
        <v>0</v>
      </c>
      <c r="G42" s="40">
        <f t="shared" si="4"/>
      </c>
      <c r="H42" s="68"/>
      <c r="I42" s="76">
        <f>SUM($G$16:G42)</f>
        <v>0</v>
      </c>
      <c r="J42" s="24"/>
      <c r="K42" s="166"/>
      <c r="L42" s="103">
        <f>IF(A42=0,"",VLOOKUP(A42,[2]!kyasp,2))</f>
      </c>
      <c r="M42" s="166"/>
      <c r="N42" s="166"/>
      <c r="O42" s="166"/>
    </row>
    <row r="43" spans="1:15" ht="12.75" customHeight="1">
      <c r="A43" s="184"/>
      <c r="B43" s="189">
        <f t="shared" si="0"/>
      </c>
      <c r="C43" s="185"/>
      <c r="D43" s="60">
        <f t="shared" si="1"/>
      </c>
      <c r="E43" s="104">
        <f t="shared" si="2"/>
      </c>
      <c r="F43" s="105">
        <f t="shared" si="3"/>
        <v>0</v>
      </c>
      <c r="G43" s="40">
        <f t="shared" si="4"/>
      </c>
      <c r="H43" s="68"/>
      <c r="I43" s="76">
        <f>SUM($G$16:G43)</f>
        <v>0</v>
      </c>
      <c r="J43" s="24"/>
      <c r="K43" s="166"/>
      <c r="L43" s="103">
        <f>IF(A43=0,"",VLOOKUP(A43,[2]!kyasp,2))</f>
      </c>
      <c r="M43" s="166"/>
      <c r="N43" s="166"/>
      <c r="O43" s="166"/>
    </row>
    <row r="44" spans="1:15" ht="12.75" customHeight="1">
      <c r="A44" s="184"/>
      <c r="B44" s="189">
        <f t="shared" si="0"/>
      </c>
      <c r="C44" s="185"/>
      <c r="D44" s="60">
        <f t="shared" si="1"/>
      </c>
      <c r="E44" s="104">
        <f t="shared" si="2"/>
      </c>
      <c r="F44" s="105">
        <f t="shared" si="3"/>
        <v>0</v>
      </c>
      <c r="G44" s="40">
        <f t="shared" si="4"/>
      </c>
      <c r="H44" s="68"/>
      <c r="I44" s="76">
        <f>SUM($G$16:G44)</f>
        <v>0</v>
      </c>
      <c r="J44" s="24"/>
      <c r="K44" s="166"/>
      <c r="L44" s="103">
        <f>IF(A44=0,"",VLOOKUP(A44,[2]!kyasp,2))</f>
      </c>
      <c r="M44" s="166"/>
      <c r="N44" s="166"/>
      <c r="O44" s="166"/>
    </row>
    <row r="45" spans="1:15" ht="12.75" customHeight="1">
      <c r="A45" s="184"/>
      <c r="B45" s="189">
        <f t="shared" si="0"/>
      </c>
      <c r="C45" s="185"/>
      <c r="D45" s="60">
        <f t="shared" si="1"/>
      </c>
      <c r="E45" s="104">
        <f t="shared" si="2"/>
      </c>
      <c r="F45" s="105">
        <f t="shared" si="3"/>
        <v>0</v>
      </c>
      <c r="G45" s="40">
        <f t="shared" si="4"/>
      </c>
      <c r="H45" s="68"/>
      <c r="I45" s="76">
        <f>SUM($G$16:G45)</f>
        <v>0</v>
      </c>
      <c r="J45" s="24"/>
      <c r="K45" s="166"/>
      <c r="L45" s="103">
        <f>IF(A45=0,"",VLOOKUP(A45,[2]!kyasp,2))</f>
      </c>
      <c r="M45" s="166"/>
      <c r="N45" s="166"/>
      <c r="O45" s="166"/>
    </row>
    <row r="46" spans="1:15" ht="13.5" customHeight="1">
      <c r="A46" s="184"/>
      <c r="B46" s="189">
        <f t="shared" si="0"/>
      </c>
      <c r="C46" s="185"/>
      <c r="D46" s="60">
        <f t="shared" si="1"/>
      </c>
      <c r="E46" s="104">
        <f t="shared" si="2"/>
      </c>
      <c r="F46" s="105">
        <f t="shared" si="3"/>
        <v>0</v>
      </c>
      <c r="G46" s="40">
        <f t="shared" si="4"/>
      </c>
      <c r="H46" s="68"/>
      <c r="I46" s="76">
        <f>SUM($G$16:G46)</f>
        <v>0</v>
      </c>
      <c r="J46" s="24"/>
      <c r="K46" s="166"/>
      <c r="L46" s="103">
        <f>IF(A46=0,"",VLOOKUP(A46,[2]!kyasp,2))</f>
      </c>
      <c r="M46" s="166"/>
      <c r="N46" s="166"/>
      <c r="O46" s="166"/>
    </row>
    <row r="47" spans="1:15" ht="12.75" customHeight="1">
      <c r="A47" s="184"/>
      <c r="B47" s="189">
        <f t="shared" si="0"/>
      </c>
      <c r="C47" s="185"/>
      <c r="D47" s="60">
        <f t="shared" si="1"/>
      </c>
      <c r="E47" s="104">
        <f t="shared" si="2"/>
      </c>
      <c r="F47" s="105">
        <f t="shared" si="3"/>
        <v>0</v>
      </c>
      <c r="G47" s="40">
        <f t="shared" si="4"/>
      </c>
      <c r="H47" s="68"/>
      <c r="I47" s="76"/>
      <c r="J47" s="24"/>
      <c r="K47" s="171"/>
      <c r="L47" s="170"/>
      <c r="M47" s="172"/>
      <c r="N47" s="172"/>
      <c r="O47" s="166"/>
    </row>
    <row r="48" spans="1:15" ht="12.75" customHeight="1">
      <c r="A48" s="184"/>
      <c r="B48" s="189">
        <f t="shared" si="0"/>
      </c>
      <c r="C48" s="185"/>
      <c r="D48" s="60">
        <f t="shared" si="1"/>
      </c>
      <c r="E48" s="104">
        <f t="shared" si="2"/>
      </c>
      <c r="F48" s="105">
        <f t="shared" si="3"/>
        <v>0</v>
      </c>
      <c r="G48" s="40">
        <f t="shared" si="4"/>
      </c>
      <c r="H48" s="69"/>
      <c r="I48" s="77"/>
      <c r="J48" s="24"/>
      <c r="K48" s="171"/>
      <c r="L48" s="170"/>
      <c r="M48" s="172"/>
      <c r="N48" s="172"/>
      <c r="O48" s="166"/>
    </row>
    <row r="49" spans="1:15" ht="12.75" customHeight="1">
      <c r="A49" s="184"/>
      <c r="B49" s="189">
        <f t="shared" si="0"/>
      </c>
      <c r="C49" s="185"/>
      <c r="D49" s="60">
        <f t="shared" si="1"/>
      </c>
      <c r="E49" s="104">
        <f t="shared" si="2"/>
      </c>
      <c r="F49" s="105">
        <f t="shared" si="3"/>
        <v>0</v>
      </c>
      <c r="G49" s="40">
        <f t="shared" si="4"/>
      </c>
      <c r="H49" s="69"/>
      <c r="I49" s="77"/>
      <c r="J49" s="24"/>
      <c r="K49" s="171"/>
      <c r="L49" s="170"/>
      <c r="M49" s="172"/>
      <c r="N49" s="172"/>
      <c r="O49" s="166"/>
    </row>
    <row r="50" spans="1:15" ht="12.75" customHeight="1">
      <c r="A50" s="184"/>
      <c r="B50" s="189">
        <f t="shared" si="0"/>
      </c>
      <c r="C50" s="185"/>
      <c r="D50" s="60">
        <f t="shared" si="1"/>
      </c>
      <c r="E50" s="104">
        <f t="shared" si="2"/>
      </c>
      <c r="F50" s="105">
        <f t="shared" si="3"/>
        <v>0</v>
      </c>
      <c r="G50" s="40">
        <f t="shared" si="4"/>
      </c>
      <c r="H50" s="69"/>
      <c r="I50" s="77"/>
      <c r="J50" s="24"/>
      <c r="K50" s="171"/>
      <c r="L50" s="170"/>
      <c r="M50" s="172"/>
      <c r="N50" s="172"/>
      <c r="O50" s="166"/>
    </row>
    <row r="51" spans="1:15" ht="12.75" customHeight="1">
      <c r="A51" s="184"/>
      <c r="B51" s="189">
        <f t="shared" si="0"/>
      </c>
      <c r="C51" s="185"/>
      <c r="D51" s="60">
        <f t="shared" si="1"/>
      </c>
      <c r="E51" s="104">
        <f t="shared" si="2"/>
      </c>
      <c r="F51" s="105">
        <f t="shared" si="3"/>
        <v>0</v>
      </c>
      <c r="G51" s="40">
        <f t="shared" si="4"/>
      </c>
      <c r="H51" s="69"/>
      <c r="I51" s="77"/>
      <c r="J51" s="24"/>
      <c r="K51" s="171"/>
      <c r="L51" s="170"/>
      <c r="M51" s="172"/>
      <c r="N51" s="172"/>
      <c r="O51" s="166"/>
    </row>
    <row r="52" spans="1:15" ht="12.75" customHeight="1">
      <c r="A52"/>
      <c r="B52"/>
      <c r="C52"/>
      <c r="D52"/>
      <c r="E52"/>
      <c r="F52"/>
      <c r="G52"/>
      <c r="H52" s="69"/>
      <c r="I52" s="77"/>
      <c r="J52" s="24"/>
      <c r="K52" s="171"/>
      <c r="L52" s="170"/>
      <c r="M52" s="172"/>
      <c r="N52" s="172"/>
      <c r="O52" s="166"/>
    </row>
    <row r="53" spans="1:15" ht="12.75" customHeight="1" thickBot="1">
      <c r="A53"/>
      <c r="B53"/>
      <c r="C53"/>
      <c r="D53"/>
      <c r="E53"/>
      <c r="F53"/>
      <c r="G53"/>
      <c r="H53" s="69"/>
      <c r="I53" s="77"/>
      <c r="J53" s="24"/>
      <c r="K53" s="171"/>
      <c r="L53" s="170"/>
      <c r="M53" s="172"/>
      <c r="N53" s="172"/>
      <c r="O53" s="166"/>
    </row>
    <row r="54" spans="1:15" ht="12.75" customHeight="1" thickBot="1">
      <c r="A54"/>
      <c r="B54"/>
      <c r="C54" s="113">
        <f>SUM(C16:C51)</f>
        <v>0</v>
      </c>
      <c r="D54" s="106" t="s">
        <v>42</v>
      </c>
      <c r="E54" s="107"/>
      <c r="F54" s="107"/>
      <c r="G54" s="108" t="str">
        <f>IF(SUM(G16:G51)=0,"NO ADJ",SUM(G16:G51))</f>
        <v>NO ADJ</v>
      </c>
      <c r="H54" s="70"/>
      <c r="I54" s="77"/>
      <c r="J54" s="24"/>
      <c r="K54" s="171"/>
      <c r="L54" s="170"/>
      <c r="M54" s="172"/>
      <c r="N54" s="172"/>
      <c r="O54" s="166"/>
    </row>
    <row r="55" spans="1:15" ht="12.75" customHeight="1">
      <c r="A55"/>
      <c r="B55"/>
      <c r="C55"/>
      <c r="D55"/>
      <c r="E55"/>
      <c r="F55"/>
      <c r="G55"/>
      <c r="H55" s="70"/>
      <c r="I55" s="71"/>
      <c r="J55" s="24"/>
      <c r="K55" s="171"/>
      <c r="L55" s="170"/>
      <c r="M55" s="172"/>
      <c r="N55" s="172"/>
      <c r="O55" s="166"/>
    </row>
    <row r="56" spans="1:15" ht="6.75" customHeight="1" thickBot="1">
      <c r="A56"/>
      <c r="B56"/>
      <c r="C56"/>
      <c r="D56"/>
      <c r="E56"/>
      <c r="F56"/>
      <c r="G56"/>
      <c r="H56" s="70"/>
      <c r="I56" s="71"/>
      <c r="J56" s="24"/>
      <c r="K56" s="173"/>
      <c r="L56" s="170"/>
      <c r="M56" s="172"/>
      <c r="N56" s="172"/>
      <c r="O56" s="166"/>
    </row>
    <row r="57" spans="1:15" s="2" customFormat="1" ht="11.25" customHeight="1">
      <c r="A57" s="26"/>
      <c r="B57" s="26"/>
      <c r="C57" s="26"/>
      <c r="D57" s="27"/>
      <c r="E57" s="28"/>
      <c r="F57" s="26"/>
      <c r="G57" s="29"/>
      <c r="H57" s="29"/>
      <c r="I57" s="73"/>
      <c r="J57" s="39"/>
      <c r="K57" s="173"/>
      <c r="L57" s="154"/>
      <c r="M57" s="174"/>
      <c r="N57" s="174"/>
      <c r="O57" s="154"/>
    </row>
    <row r="58" spans="1:15" s="2" customFormat="1" ht="11.25" customHeight="1">
      <c r="A58" s="30"/>
      <c r="B58" s="30"/>
      <c r="C58" s="30"/>
      <c r="D58" s="31"/>
      <c r="E58" s="32"/>
      <c r="F58" s="30"/>
      <c r="G58" s="33"/>
      <c r="H58" s="33"/>
      <c r="I58" s="25"/>
      <c r="J58" s="25"/>
      <c r="K58" s="171"/>
      <c r="L58" s="154"/>
      <c r="M58" s="174"/>
      <c r="N58" s="174"/>
      <c r="O58" s="154"/>
    </row>
    <row r="59" spans="1:15" s="2" customFormat="1" ht="17.25" customHeight="1">
      <c r="A59" s="34"/>
      <c r="B59" s="30"/>
      <c r="C59" s="35"/>
      <c r="D59" s="36"/>
      <c r="E59" s="36"/>
      <c r="F59" s="36"/>
      <c r="G59" s="36"/>
      <c r="H59" s="36"/>
      <c r="I59" s="37"/>
      <c r="J59" s="25"/>
      <c r="K59" s="154"/>
      <c r="L59" s="154"/>
      <c r="M59" s="174"/>
      <c r="N59" s="174"/>
      <c r="O59" s="154"/>
    </row>
    <row r="60" spans="1:15" s="2" customFormat="1" ht="17.25" customHeight="1">
      <c r="A60" s="155"/>
      <c r="B60" s="156"/>
      <c r="C60" s="157"/>
      <c r="D60" s="158"/>
      <c r="E60" s="158"/>
      <c r="F60" s="158"/>
      <c r="G60" s="158"/>
      <c r="H60" s="158"/>
      <c r="I60" s="153"/>
      <c r="J60" s="154"/>
      <c r="K60" s="154"/>
      <c r="L60" s="154"/>
      <c r="M60" s="154"/>
      <c r="N60" s="154"/>
      <c r="O60" s="154"/>
    </row>
    <row r="61" spans="1:15" s="2" customFormat="1" ht="17.25" customHeight="1">
      <c r="A61" s="155"/>
      <c r="B61" s="156"/>
      <c r="C61" s="157"/>
      <c r="D61" s="158"/>
      <c r="E61" s="158"/>
      <c r="F61" s="158"/>
      <c r="G61" s="158"/>
      <c r="H61" s="158"/>
      <c r="I61" s="153"/>
      <c r="J61" s="154"/>
      <c r="K61" s="154"/>
      <c r="L61" s="154"/>
      <c r="M61" s="154"/>
      <c r="N61" s="154"/>
      <c r="O61" s="154"/>
    </row>
    <row r="62" spans="1:15" s="2" customFormat="1" ht="17.25" customHeight="1">
      <c r="A62" s="159"/>
      <c r="B62" s="160"/>
      <c r="C62" s="159"/>
      <c r="D62" s="158"/>
      <c r="E62" s="158"/>
      <c r="F62" s="158"/>
      <c r="G62" s="158"/>
      <c r="H62" s="158"/>
      <c r="I62" s="154"/>
      <c r="J62" s="154"/>
      <c r="K62" s="154"/>
      <c r="L62" s="154"/>
      <c r="M62" s="154"/>
      <c r="N62" s="154"/>
      <c r="O62" s="154"/>
    </row>
    <row r="63" spans="1:15" s="2" customFormat="1" ht="17.25" customHeight="1">
      <c r="A63" s="10"/>
      <c r="B63" s="5"/>
      <c r="C63" s="5"/>
      <c r="D63" s="9"/>
      <c r="E63" s="9"/>
      <c r="F63" s="9"/>
      <c r="G63" s="9"/>
      <c r="H63" s="9"/>
      <c r="I63" s="3"/>
      <c r="K63" s="154"/>
      <c r="L63" s="154"/>
      <c r="M63" s="154"/>
      <c r="N63" s="154"/>
      <c r="O63" s="154"/>
    </row>
    <row r="64" spans="1:12" s="2" customFormat="1" ht="17.25" customHeight="1">
      <c r="A64" s="5"/>
      <c r="B64" s="5"/>
      <c r="C64" s="5"/>
      <c r="D64" s="9"/>
      <c r="E64" s="9"/>
      <c r="F64" s="9"/>
      <c r="G64" s="9"/>
      <c r="H64" s="9"/>
      <c r="I64" s="3"/>
      <c r="L64" s="154"/>
    </row>
    <row r="65" spans="1:12" s="2" customFormat="1" ht="17.25" customHeight="1">
      <c r="A65" s="8"/>
      <c r="B65" s="8"/>
      <c r="C65" s="11"/>
      <c r="D65" s="8"/>
      <c r="E65" s="8"/>
      <c r="F65" s="5"/>
      <c r="G65" s="5"/>
      <c r="H65" s="5"/>
      <c r="L65" s="154"/>
    </row>
    <row r="66" spans="1:12" s="2" customFormat="1" ht="17.25" customHeight="1">
      <c r="A66" s="5"/>
      <c r="B66" s="5"/>
      <c r="C66" s="6"/>
      <c r="D66" s="6"/>
      <c r="E66" s="5"/>
      <c r="F66" s="5"/>
      <c r="G66" s="5"/>
      <c r="H66" s="5"/>
      <c r="L66" s="154"/>
    </row>
    <row r="67" spans="1:12" s="2" customFormat="1" ht="17.25" customHeight="1">
      <c r="A67" s="8"/>
      <c r="B67" s="8"/>
      <c r="C67" s="11"/>
      <c r="D67" s="8"/>
      <c r="E67" s="5"/>
      <c r="F67" s="5"/>
      <c r="G67" s="5"/>
      <c r="H67" s="5"/>
      <c r="L67" s="154"/>
    </row>
    <row r="68" spans="1:12" s="2" customFormat="1" ht="17.25" customHeight="1">
      <c r="A68" s="5"/>
      <c r="B68" s="5"/>
      <c r="C68" s="6"/>
      <c r="D68" s="6"/>
      <c r="E68" s="5"/>
      <c r="F68" s="5"/>
      <c r="G68" s="5"/>
      <c r="H68" s="5"/>
      <c r="L68" s="154"/>
    </row>
    <row r="69" spans="1:12" s="2" customFormat="1" ht="17.25" customHeight="1">
      <c r="A69" s="8"/>
      <c r="B69" s="8"/>
      <c r="C69" s="11"/>
      <c r="D69" s="8"/>
      <c r="E69" s="5"/>
      <c r="F69" s="5"/>
      <c r="G69" s="5"/>
      <c r="H69" s="5"/>
      <c r="L69" s="154"/>
    </row>
    <row r="70" spans="1:12" s="2" customFormat="1" ht="17.25" customHeight="1">
      <c r="A70" s="5"/>
      <c r="B70" s="5"/>
      <c r="C70" s="6"/>
      <c r="D70" s="6"/>
      <c r="E70" s="5"/>
      <c r="F70" s="5"/>
      <c r="G70" s="5"/>
      <c r="H70" s="5"/>
      <c r="L70" s="154"/>
    </row>
    <row r="71" spans="1:12" s="2" customFormat="1" ht="17.25" customHeight="1">
      <c r="A71" s="8"/>
      <c r="B71" s="8"/>
      <c r="C71" s="11"/>
      <c r="D71" s="8"/>
      <c r="E71" s="5"/>
      <c r="F71" s="5"/>
      <c r="G71" s="5"/>
      <c r="H71" s="5"/>
      <c r="L71" s="154"/>
    </row>
    <row r="72" spans="1:12" s="2" customFormat="1" ht="17.25" customHeight="1">
      <c r="A72" s="5"/>
      <c r="B72" s="5"/>
      <c r="C72" s="6"/>
      <c r="D72" s="6"/>
      <c r="E72" s="5"/>
      <c r="F72" s="5"/>
      <c r="G72" s="5"/>
      <c r="H72" s="5"/>
      <c r="L72" s="154"/>
    </row>
    <row r="73" spans="1:12" s="2" customFormat="1" ht="17.25" customHeight="1">
      <c r="A73" s="8"/>
      <c r="B73" s="8"/>
      <c r="C73" s="11"/>
      <c r="D73" s="8"/>
      <c r="E73" s="5"/>
      <c r="F73" s="5"/>
      <c r="G73" s="5"/>
      <c r="H73" s="5"/>
      <c r="L73" s="154"/>
    </row>
    <row r="74" spans="1:12" s="2" customFormat="1" ht="17.25" customHeight="1">
      <c r="A74" s="5"/>
      <c r="B74" s="12"/>
      <c r="C74" s="6"/>
      <c r="D74" s="12"/>
      <c r="E74" s="5"/>
      <c r="F74" s="5"/>
      <c r="G74" s="5"/>
      <c r="H74" s="5"/>
      <c r="L74" s="154"/>
    </row>
    <row r="75" spans="1:12" s="2" customFormat="1" ht="17.25" customHeight="1">
      <c r="A75" s="8"/>
      <c r="B75" s="8"/>
      <c r="C75" s="8"/>
      <c r="D75" s="11"/>
      <c r="E75" s="5"/>
      <c r="F75" s="5"/>
      <c r="G75" s="5"/>
      <c r="H75" s="5"/>
      <c r="L75" s="154"/>
    </row>
    <row r="76" spans="1:12" s="2" customFormat="1" ht="17.25" customHeight="1">
      <c r="A76" s="5"/>
      <c r="B76" s="5"/>
      <c r="C76" s="6"/>
      <c r="D76" s="6"/>
      <c r="E76" s="5"/>
      <c r="F76" s="5"/>
      <c r="G76" s="5"/>
      <c r="H76" s="5"/>
      <c r="L76" s="154"/>
    </row>
    <row r="77" spans="1:12" s="2" customFormat="1" ht="17.25" customHeight="1">
      <c r="A77" s="13"/>
      <c r="B77" s="13"/>
      <c r="C77" s="13"/>
      <c r="D77" s="13"/>
      <c r="E77" s="5"/>
      <c r="F77" s="5"/>
      <c r="G77" s="5"/>
      <c r="H77" s="5"/>
      <c r="L77" s="154"/>
    </row>
    <row r="78" spans="1:12" s="2" customFormat="1" ht="17.25" customHeight="1">
      <c r="A78" s="14"/>
      <c r="B78" s="12"/>
      <c r="C78" s="12"/>
      <c r="D78" s="12"/>
      <c r="E78" s="5"/>
      <c r="F78" s="5"/>
      <c r="G78" s="5"/>
      <c r="H78" s="5"/>
      <c r="L78" s="154"/>
    </row>
    <row r="79" spans="1:12" s="2" customFormat="1" ht="17.25" customHeight="1">
      <c r="A79" s="13"/>
      <c r="B79" s="13"/>
      <c r="C79" s="13"/>
      <c r="D79" s="13"/>
      <c r="E79" s="5"/>
      <c r="F79" s="5"/>
      <c r="G79" s="5"/>
      <c r="H79" s="5"/>
      <c r="L79" s="154"/>
    </row>
    <row r="80" spans="1:12" s="2" customFormat="1" ht="17.25" customHeight="1">
      <c r="A80" s="14"/>
      <c r="B80" s="12"/>
      <c r="C80" s="12"/>
      <c r="D80" s="12"/>
      <c r="E80" s="5"/>
      <c r="F80" s="5"/>
      <c r="G80" s="5"/>
      <c r="H80" s="5"/>
      <c r="L80" s="154"/>
    </row>
    <row r="81" spans="1:12" s="2" customFormat="1" ht="17.25" customHeight="1">
      <c r="A81" s="13"/>
      <c r="B81" s="13"/>
      <c r="C81" s="13"/>
      <c r="D81" s="13"/>
      <c r="E81" s="5"/>
      <c r="F81" s="5"/>
      <c r="G81" s="5"/>
      <c r="H81" s="5"/>
      <c r="L81" s="154"/>
    </row>
    <row r="82" spans="1:12" s="2" customFormat="1" ht="17.25" customHeight="1">
      <c r="A82" s="14"/>
      <c r="B82" s="12"/>
      <c r="C82" s="12"/>
      <c r="D82" s="12"/>
      <c r="E82" s="5"/>
      <c r="F82" s="5"/>
      <c r="G82" s="5"/>
      <c r="H82" s="5"/>
      <c r="L82" s="154"/>
    </row>
    <row r="83" spans="1:12" s="2" customFormat="1" ht="17.25" customHeight="1">
      <c r="A83" s="5"/>
      <c r="B83" s="5"/>
      <c r="C83" s="5"/>
      <c r="D83" s="5"/>
      <c r="E83" s="5"/>
      <c r="F83" s="5"/>
      <c r="G83" s="5"/>
      <c r="H83" s="5"/>
      <c r="L83" s="154"/>
    </row>
    <row r="84" spans="1:12" s="2" customFormat="1" ht="17.25" customHeight="1">
      <c r="A84" s="5"/>
      <c r="B84" s="5"/>
      <c r="C84" s="5"/>
      <c r="D84" s="5"/>
      <c r="E84" s="5"/>
      <c r="F84" s="5"/>
      <c r="G84" s="5"/>
      <c r="H84" s="5"/>
      <c r="L84" s="154"/>
    </row>
    <row r="85" spans="1:12" s="2" customFormat="1" ht="17.25" customHeight="1">
      <c r="A85" s="5"/>
      <c r="B85" s="5"/>
      <c r="C85" s="5"/>
      <c r="D85" s="5"/>
      <c r="E85" s="5"/>
      <c r="F85" s="5"/>
      <c r="G85" s="5"/>
      <c r="H85" s="5"/>
      <c r="L85" s="154"/>
    </row>
    <row r="86" spans="1:12" s="2" customFormat="1" ht="17.25" customHeight="1">
      <c r="A86" s="5"/>
      <c r="B86" s="5"/>
      <c r="C86" s="5"/>
      <c r="D86" s="5"/>
      <c r="E86" s="5"/>
      <c r="F86" s="5"/>
      <c r="G86" s="5"/>
      <c r="H86" s="5"/>
      <c r="L86" s="154"/>
    </row>
    <row r="87" spans="1:12" s="2" customFormat="1" ht="17.25" customHeight="1">
      <c r="A87" s="5"/>
      <c r="B87" s="5"/>
      <c r="C87" s="5"/>
      <c r="D87" s="5"/>
      <c r="E87" s="5"/>
      <c r="F87" s="5"/>
      <c r="G87" s="5"/>
      <c r="H87" s="5"/>
      <c r="L87" s="154"/>
    </row>
    <row r="88" spans="1:12" s="2" customFormat="1" ht="17.25" customHeight="1">
      <c r="A88" s="5"/>
      <c r="B88" s="5"/>
      <c r="C88" s="5"/>
      <c r="D88" s="5"/>
      <c r="E88" s="5"/>
      <c r="F88" s="5"/>
      <c r="G88" s="5"/>
      <c r="H88" s="5"/>
      <c r="L88" s="154"/>
    </row>
    <row r="89" spans="1:12" s="2" customFormat="1" ht="17.25" customHeight="1">
      <c r="A89" s="5"/>
      <c r="B89" s="5"/>
      <c r="C89" s="5"/>
      <c r="D89" s="5"/>
      <c r="E89" s="5"/>
      <c r="F89" s="5"/>
      <c r="G89" s="5"/>
      <c r="H89" s="5"/>
      <c r="L89" s="154"/>
    </row>
    <row r="90" spans="1:12" s="2" customFormat="1" ht="17.25" customHeight="1">
      <c r="A90" s="5"/>
      <c r="B90" s="5"/>
      <c r="C90" s="5"/>
      <c r="D90" s="5"/>
      <c r="E90" s="5"/>
      <c r="F90" s="5"/>
      <c r="G90" s="5"/>
      <c r="H90" s="5"/>
      <c r="L90" s="154"/>
    </row>
    <row r="91" spans="1:12" s="2" customFormat="1" ht="17.25" customHeight="1">
      <c r="A91" s="5"/>
      <c r="B91" s="5"/>
      <c r="C91" s="5"/>
      <c r="D91" s="5"/>
      <c r="E91" s="5"/>
      <c r="F91" s="5"/>
      <c r="G91" s="5"/>
      <c r="H91" s="5"/>
      <c r="L91" s="154"/>
    </row>
    <row r="92" spans="1:12" s="2" customFormat="1" ht="17.25" customHeight="1">
      <c r="A92" s="5"/>
      <c r="B92" s="5"/>
      <c r="C92" s="5"/>
      <c r="D92" s="5"/>
      <c r="E92" s="5"/>
      <c r="F92" s="5"/>
      <c r="G92" s="5"/>
      <c r="H92" s="5"/>
      <c r="L92" s="154"/>
    </row>
    <row r="93" spans="1:12" s="2" customFormat="1" ht="17.25" customHeight="1">
      <c r="A93" s="5"/>
      <c r="B93" s="5"/>
      <c r="C93" s="5"/>
      <c r="D93" s="5"/>
      <c r="E93" s="5"/>
      <c r="F93" s="5"/>
      <c r="G93" s="5"/>
      <c r="H93" s="5"/>
      <c r="L93" s="154"/>
    </row>
    <row r="94" spans="1:12" s="2" customFormat="1" ht="17.25" customHeight="1">
      <c r="A94" s="5"/>
      <c r="B94" s="5"/>
      <c r="C94" s="5"/>
      <c r="D94" s="5"/>
      <c r="E94" s="5"/>
      <c r="F94" s="5"/>
      <c r="G94" s="5"/>
      <c r="H94" s="5"/>
      <c r="L94" s="154"/>
    </row>
    <row r="95" spans="1:12" s="2" customFormat="1" ht="17.25" customHeight="1">
      <c r="A95" s="5"/>
      <c r="B95" s="5"/>
      <c r="C95" s="5"/>
      <c r="D95" s="5"/>
      <c r="E95" s="5"/>
      <c r="F95" s="5"/>
      <c r="G95" s="5"/>
      <c r="H95" s="5"/>
      <c r="L95" s="154"/>
    </row>
    <row r="96" spans="1:12" s="2" customFormat="1" ht="17.25" customHeight="1">
      <c r="A96" s="5"/>
      <c r="B96" s="5"/>
      <c r="C96" s="5"/>
      <c r="D96" s="5"/>
      <c r="E96" s="5"/>
      <c r="F96" s="5"/>
      <c r="G96" s="5"/>
      <c r="H96" s="5"/>
      <c r="L96" s="154"/>
    </row>
    <row r="97" spans="1:12" s="2" customFormat="1" ht="17.25" customHeight="1">
      <c r="A97" s="5"/>
      <c r="B97" s="5"/>
      <c r="C97" s="5"/>
      <c r="D97" s="5"/>
      <c r="E97" s="5"/>
      <c r="F97" s="5"/>
      <c r="G97" s="5"/>
      <c r="H97" s="5"/>
      <c r="L97" s="154"/>
    </row>
    <row r="98" spans="1:12" s="2" customFormat="1" ht="17.25" customHeight="1">
      <c r="A98" s="5"/>
      <c r="B98" s="5"/>
      <c r="C98" s="5"/>
      <c r="D98" s="5"/>
      <c r="E98" s="5"/>
      <c r="F98" s="5"/>
      <c r="G98" s="5"/>
      <c r="H98" s="5"/>
      <c r="L98" s="154"/>
    </row>
    <row r="99" s="2" customFormat="1" ht="17.25" customHeight="1">
      <c r="L99" s="154"/>
    </row>
    <row r="100" s="2" customFormat="1" ht="17.25" customHeight="1">
      <c r="L100" s="154"/>
    </row>
    <row r="101" s="2" customFormat="1" ht="17.25" customHeight="1">
      <c r="L101" s="154"/>
    </row>
    <row r="102" s="2" customFormat="1" ht="17.25" customHeight="1">
      <c r="L102" s="154"/>
    </row>
    <row r="103" s="2" customFormat="1" ht="17.25" customHeight="1">
      <c r="L103" s="154"/>
    </row>
    <row r="104" s="2" customFormat="1" ht="12">
      <c r="L104" s="154"/>
    </row>
    <row r="105" s="2" customFormat="1" ht="12">
      <c r="L105" s="154"/>
    </row>
    <row r="106" s="2" customFormat="1" ht="12">
      <c r="L106" s="154"/>
    </row>
    <row r="107" s="2" customFormat="1" ht="12">
      <c r="L107" s="154"/>
    </row>
    <row r="108" s="2" customFormat="1" ht="12">
      <c r="L108" s="154"/>
    </row>
    <row r="109" s="2" customFormat="1" ht="12">
      <c r="L109" s="154"/>
    </row>
    <row r="110" s="2" customFormat="1" ht="12">
      <c r="L110" s="154"/>
    </row>
    <row r="111" s="2" customFormat="1" ht="12">
      <c r="L111" s="154"/>
    </row>
    <row r="112" s="2" customFormat="1" ht="12">
      <c r="L112" s="154"/>
    </row>
    <row r="113" s="2" customFormat="1" ht="12">
      <c r="L113" s="154"/>
    </row>
    <row r="114" s="2" customFormat="1" ht="12">
      <c r="L114" s="154"/>
    </row>
    <row r="115" s="2" customFormat="1" ht="12">
      <c r="L115" s="154"/>
    </row>
    <row r="116" s="2" customFormat="1" ht="12">
      <c r="L116" s="154"/>
    </row>
    <row r="117" s="2" customFormat="1" ht="12">
      <c r="L117" s="154"/>
    </row>
    <row r="118" s="2" customFormat="1" ht="12">
      <c r="L118" s="154"/>
    </row>
    <row r="119" s="2" customFormat="1" ht="12">
      <c r="L119" s="154"/>
    </row>
    <row r="120" s="2" customFormat="1" ht="12">
      <c r="L120" s="154"/>
    </row>
    <row r="121" s="2" customFormat="1" ht="12">
      <c r="L121" s="154"/>
    </row>
    <row r="122" s="2" customFormat="1" ht="12">
      <c r="L122" s="154"/>
    </row>
    <row r="123" s="2" customFormat="1" ht="12">
      <c r="L123" s="154"/>
    </row>
    <row r="124" s="2" customFormat="1" ht="12">
      <c r="L124" s="154"/>
    </row>
    <row r="125" s="2" customFormat="1" ht="12">
      <c r="L125" s="154"/>
    </row>
    <row r="126" s="2" customFormat="1" ht="12">
      <c r="L126" s="154"/>
    </row>
    <row r="127" s="2" customFormat="1" ht="12">
      <c r="L127" s="154"/>
    </row>
    <row r="128" s="2" customFormat="1" ht="12">
      <c r="L128" s="154"/>
    </row>
    <row r="129" s="2" customFormat="1" ht="12">
      <c r="L129" s="154"/>
    </row>
    <row r="130" s="2" customFormat="1" ht="12">
      <c r="L130" s="154"/>
    </row>
    <row r="131" s="2" customFormat="1" ht="12">
      <c r="L131" s="154"/>
    </row>
    <row r="132" s="2" customFormat="1" ht="12">
      <c r="L132" s="154"/>
    </row>
    <row r="133" s="2" customFormat="1" ht="12">
      <c r="L133" s="154"/>
    </row>
    <row r="134" s="2" customFormat="1" ht="12">
      <c r="L134" s="154"/>
    </row>
    <row r="135" s="2" customFormat="1" ht="12">
      <c r="L135" s="154"/>
    </row>
    <row r="136" s="2" customFormat="1" ht="12">
      <c r="L136" s="154"/>
    </row>
    <row r="137" s="2" customFormat="1" ht="12">
      <c r="L137" s="154"/>
    </row>
    <row r="138" s="2" customFormat="1" ht="12">
      <c r="L138" s="154"/>
    </row>
    <row r="139" s="2" customFormat="1" ht="12">
      <c r="L139" s="154"/>
    </row>
    <row r="140" s="2" customFormat="1" ht="12">
      <c r="L140" s="154"/>
    </row>
    <row r="141" s="2" customFormat="1" ht="12">
      <c r="L141" s="154"/>
    </row>
    <row r="142" s="2" customFormat="1" ht="12">
      <c r="L142" s="154"/>
    </row>
    <row r="143" s="2" customFormat="1" ht="12">
      <c r="L143" s="154"/>
    </row>
    <row r="144" s="2" customFormat="1" ht="12">
      <c r="L144" s="154"/>
    </row>
    <row r="145" s="2" customFormat="1" ht="12">
      <c r="L145" s="154"/>
    </row>
    <row r="146" s="2" customFormat="1" ht="12">
      <c r="L146" s="154"/>
    </row>
    <row r="147" s="2" customFormat="1" ht="12">
      <c r="L147" s="154"/>
    </row>
    <row r="148" s="2" customFormat="1" ht="12">
      <c r="L148" s="154"/>
    </row>
    <row r="149" s="2" customFormat="1" ht="12">
      <c r="L149" s="154"/>
    </row>
    <row r="150" s="2" customFormat="1" ht="12">
      <c r="L150" s="154"/>
    </row>
    <row r="151" s="2" customFormat="1" ht="12">
      <c r="L151" s="154"/>
    </row>
    <row r="152" s="2" customFormat="1" ht="12">
      <c r="L152" s="154"/>
    </row>
    <row r="153" s="2" customFormat="1" ht="12">
      <c r="L153" s="154"/>
    </row>
    <row r="154" s="2" customFormat="1" ht="12">
      <c r="L154" s="154"/>
    </row>
    <row r="155" s="2" customFormat="1" ht="12">
      <c r="L155" s="154"/>
    </row>
    <row r="156" s="2" customFormat="1" ht="12">
      <c r="L156" s="154"/>
    </row>
    <row r="157" s="2" customFormat="1" ht="12">
      <c r="L157" s="154"/>
    </row>
    <row r="158" s="2" customFormat="1" ht="12">
      <c r="L158" s="154"/>
    </row>
    <row r="159" s="2" customFormat="1" ht="12">
      <c r="L159" s="154"/>
    </row>
    <row r="160" s="2" customFormat="1" ht="12">
      <c r="L160" s="154"/>
    </row>
    <row r="161" s="2" customFormat="1" ht="12">
      <c r="L161" s="154"/>
    </row>
    <row r="162" s="2" customFormat="1" ht="12">
      <c r="L162" s="154"/>
    </row>
    <row r="163" s="2" customFormat="1" ht="12">
      <c r="L163" s="154"/>
    </row>
    <row r="164" s="2" customFormat="1" ht="12">
      <c r="L164" s="154"/>
    </row>
    <row r="165" s="2" customFormat="1" ht="12">
      <c r="L165" s="154"/>
    </row>
    <row r="166" s="2" customFormat="1" ht="12">
      <c r="L166" s="154"/>
    </row>
    <row r="167" s="2" customFormat="1" ht="12">
      <c r="L167" s="154"/>
    </row>
    <row r="168" s="2" customFormat="1" ht="12">
      <c r="L168" s="154"/>
    </row>
    <row r="169" s="2" customFormat="1" ht="12">
      <c r="L169" s="154"/>
    </row>
    <row r="170" s="2" customFormat="1" ht="12">
      <c r="L170" s="154"/>
    </row>
    <row r="171" s="2" customFormat="1" ht="12">
      <c r="L171" s="154"/>
    </row>
    <row r="172" s="2" customFormat="1" ht="12">
      <c r="L172" s="154"/>
    </row>
    <row r="173" s="2" customFormat="1" ht="12">
      <c r="L173" s="154"/>
    </row>
    <row r="174" s="2" customFormat="1" ht="12">
      <c r="L174" s="154"/>
    </row>
    <row r="175" s="2" customFormat="1" ht="12">
      <c r="L175" s="154"/>
    </row>
    <row r="176" s="2" customFormat="1" ht="12">
      <c r="L176" s="154"/>
    </row>
    <row r="177" s="2" customFormat="1" ht="12">
      <c r="L177" s="154"/>
    </row>
    <row r="178" s="2" customFormat="1" ht="12">
      <c r="L178" s="154"/>
    </row>
    <row r="179" s="2" customFormat="1" ht="12">
      <c r="L179" s="154"/>
    </row>
    <row r="180" s="2" customFormat="1" ht="12">
      <c r="L180" s="154"/>
    </row>
    <row r="181" s="2" customFormat="1" ht="12">
      <c r="L181" s="154"/>
    </row>
    <row r="182" s="2" customFormat="1" ht="12">
      <c r="L182" s="154"/>
    </row>
    <row r="183" s="2" customFormat="1" ht="12">
      <c r="L183" s="154"/>
    </row>
    <row r="184" s="2" customFormat="1" ht="12">
      <c r="L184" s="154"/>
    </row>
    <row r="185" s="2" customFormat="1" ht="12">
      <c r="L185" s="154"/>
    </row>
    <row r="186" s="2" customFormat="1" ht="12">
      <c r="L186" s="154"/>
    </row>
    <row r="187" s="2" customFormat="1" ht="12">
      <c r="L187" s="154"/>
    </row>
    <row r="188" s="2" customFormat="1" ht="12">
      <c r="L188" s="154"/>
    </row>
    <row r="189" s="2" customFormat="1" ht="12">
      <c r="L189" s="154"/>
    </row>
    <row r="190" s="2" customFormat="1" ht="12">
      <c r="L190" s="154"/>
    </row>
    <row r="191" s="2" customFormat="1" ht="12">
      <c r="L191" s="154"/>
    </row>
    <row r="192" s="2" customFormat="1" ht="12">
      <c r="L192" s="154"/>
    </row>
    <row r="193" s="2" customFormat="1" ht="12">
      <c r="L193" s="154"/>
    </row>
    <row r="194" s="2" customFormat="1" ht="12">
      <c r="L194" s="154"/>
    </row>
    <row r="195" s="2" customFormat="1" ht="12">
      <c r="L195" s="154"/>
    </row>
    <row r="196" s="2" customFormat="1" ht="12">
      <c r="L196" s="154"/>
    </row>
    <row r="197" s="2" customFormat="1" ht="12">
      <c r="L197" s="154"/>
    </row>
    <row r="198" s="2" customFormat="1" ht="12">
      <c r="L198" s="154"/>
    </row>
    <row r="199" s="2" customFormat="1" ht="12">
      <c r="L199" s="154"/>
    </row>
    <row r="200" s="2" customFormat="1" ht="12">
      <c r="L200" s="154"/>
    </row>
    <row r="201" s="2" customFormat="1" ht="12">
      <c r="L201" s="154"/>
    </row>
    <row r="202" s="2" customFormat="1" ht="12">
      <c r="L202" s="154"/>
    </row>
    <row r="203" s="2" customFormat="1" ht="12">
      <c r="L203" s="154"/>
    </row>
    <row r="204" s="2" customFormat="1" ht="12">
      <c r="L204" s="154"/>
    </row>
    <row r="205" s="2" customFormat="1" ht="12">
      <c r="L205" s="154"/>
    </row>
    <row r="206" s="2" customFormat="1" ht="12">
      <c r="L206" s="154"/>
    </row>
    <row r="207" s="2" customFormat="1" ht="12">
      <c r="L207" s="154"/>
    </row>
    <row r="208" s="2" customFormat="1" ht="12">
      <c r="L208" s="154"/>
    </row>
    <row r="209" s="2" customFormat="1" ht="12">
      <c r="L209" s="154"/>
    </row>
    <row r="210" s="2" customFormat="1" ht="12">
      <c r="L210" s="154"/>
    </row>
    <row r="211" s="2" customFormat="1" ht="12">
      <c r="L211" s="154"/>
    </row>
    <row r="212" s="2" customFormat="1" ht="12">
      <c r="L212" s="154"/>
    </row>
    <row r="213" s="2" customFormat="1" ht="12">
      <c r="L213" s="154"/>
    </row>
    <row r="214" s="2" customFormat="1" ht="12">
      <c r="L214" s="154"/>
    </row>
    <row r="215" s="2" customFormat="1" ht="12">
      <c r="L215" s="154"/>
    </row>
    <row r="216" s="2" customFormat="1" ht="12">
      <c r="L216" s="154"/>
    </row>
    <row r="217" s="2" customFormat="1" ht="12">
      <c r="L217" s="154"/>
    </row>
    <row r="218" s="2" customFormat="1" ht="12">
      <c r="L218" s="154"/>
    </row>
    <row r="219" s="2" customFormat="1" ht="12">
      <c r="L219" s="154"/>
    </row>
    <row r="220" s="2" customFormat="1" ht="12">
      <c r="L220" s="154"/>
    </row>
    <row r="221" s="2" customFormat="1" ht="12">
      <c r="L221" s="154"/>
    </row>
    <row r="222" s="2" customFormat="1" ht="12">
      <c r="L222" s="154"/>
    </row>
    <row r="223" s="2" customFormat="1" ht="12">
      <c r="L223" s="154"/>
    </row>
    <row r="224" s="2" customFormat="1" ht="12">
      <c r="L224" s="154"/>
    </row>
    <row r="225" s="2" customFormat="1" ht="12">
      <c r="L225" s="154"/>
    </row>
    <row r="226" s="2" customFormat="1" ht="12">
      <c r="L226" s="154"/>
    </row>
    <row r="227" s="2" customFormat="1" ht="12">
      <c r="L227" s="154"/>
    </row>
    <row r="228" s="2" customFormat="1" ht="12">
      <c r="L228" s="154"/>
    </row>
    <row r="229" s="2" customFormat="1" ht="12">
      <c r="L229" s="154"/>
    </row>
    <row r="230" s="2" customFormat="1" ht="12">
      <c r="L230" s="154"/>
    </row>
    <row r="231" s="2" customFormat="1" ht="12">
      <c r="L231" s="154"/>
    </row>
    <row r="232" s="2" customFormat="1" ht="12">
      <c r="L232" s="154"/>
    </row>
    <row r="233" s="2" customFormat="1" ht="12">
      <c r="L233" s="154"/>
    </row>
    <row r="234" s="2" customFormat="1" ht="12">
      <c r="L234" s="154"/>
    </row>
    <row r="235" s="2" customFormat="1" ht="12">
      <c r="L235" s="154"/>
    </row>
    <row r="236" s="2" customFormat="1" ht="12">
      <c r="L236" s="154"/>
    </row>
    <row r="237" s="2" customFormat="1" ht="12">
      <c r="L237" s="154"/>
    </row>
    <row r="238" s="2" customFormat="1" ht="12">
      <c r="L238" s="154"/>
    </row>
    <row r="239" s="2" customFormat="1" ht="12">
      <c r="L239" s="154"/>
    </row>
    <row r="240" s="2" customFormat="1" ht="12">
      <c r="L240" s="154"/>
    </row>
    <row r="241" s="2" customFormat="1" ht="12">
      <c r="L241" s="154"/>
    </row>
    <row r="242" s="2" customFormat="1" ht="12">
      <c r="L242" s="154"/>
    </row>
    <row r="243" s="2" customFormat="1" ht="12">
      <c r="L243" s="154"/>
    </row>
    <row r="244" s="2" customFormat="1" ht="12">
      <c r="L244" s="154"/>
    </row>
    <row r="245" s="2" customFormat="1" ht="12">
      <c r="L245" s="154"/>
    </row>
    <row r="246" s="2" customFormat="1" ht="12">
      <c r="L246" s="154"/>
    </row>
    <row r="247" s="2" customFormat="1" ht="12">
      <c r="L247" s="166"/>
    </row>
    <row r="248" s="2" customFormat="1" ht="12">
      <c r="L248" s="166"/>
    </row>
    <row r="249" s="2" customFormat="1" ht="12">
      <c r="L249" s="166"/>
    </row>
  </sheetData>
  <printOptions horizontalCentered="1"/>
  <pageMargins left="0" right="0" top="0.25" bottom="0.25" header="0.25" footer="0.25"/>
  <pageSetup blackAndWhite="1" orientation="portrait" r:id="rId4"/>
  <headerFooter alignWithMargins="0">
    <oddHeader xml:space="preserve">&amp;R   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249"/>
  <sheetViews>
    <sheetView showGridLines="0" showRowColHeaders="0" showZeros="0" workbookViewId="0" topLeftCell="A1">
      <selection activeCell="A12" sqref="A12:G15"/>
    </sheetView>
  </sheetViews>
  <sheetFormatPr defaultColWidth="9.00390625" defaultRowHeight="12.75"/>
  <cols>
    <col min="1" max="1" width="14.875" style="1" customWidth="1"/>
    <col min="2" max="2" width="11.875" style="1" customWidth="1"/>
    <col min="3" max="3" width="15.125" style="1" customWidth="1"/>
    <col min="4" max="4" width="10.75390625" style="1" customWidth="1"/>
    <col min="5" max="5" width="10.00390625" style="1" customWidth="1"/>
    <col min="6" max="7" width="15.625" style="1" customWidth="1"/>
    <col min="8" max="8" width="1.12109375" style="1" customWidth="1"/>
    <col min="9" max="9" width="0" style="1" hidden="1" customWidth="1"/>
    <col min="10" max="10" width="6.625" style="1" customWidth="1"/>
    <col min="11" max="11" width="6.25390625" style="1" customWidth="1"/>
    <col min="12" max="12" width="6.875" style="166" customWidth="1"/>
    <col min="13" max="16" width="8.875" style="1" customWidth="1"/>
    <col min="17" max="17" width="13.00390625" style="1" customWidth="1"/>
    <col min="18" max="18" width="10.25390625" style="1" customWidth="1"/>
    <col min="19" max="16384" width="8.875" style="1" customWidth="1"/>
  </cols>
  <sheetData>
    <row r="1" spans="1:14" ht="19.5" customHeight="1" thickBot="1">
      <c r="A1" s="22"/>
      <c r="B1" s="23"/>
      <c r="C1" s="23"/>
      <c r="D1" s="23"/>
      <c r="E1" s="23"/>
      <c r="F1" s="23"/>
      <c r="G1" s="23"/>
      <c r="H1" s="23"/>
      <c r="I1" s="24"/>
      <c r="J1" s="24"/>
      <c r="K1" s="166"/>
      <c r="M1" s="166"/>
      <c r="N1" s="166"/>
    </row>
    <row r="2" spans="1:14" ht="15" customHeight="1">
      <c r="A2" s="83" t="s">
        <v>0</v>
      </c>
      <c r="B2" s="19"/>
      <c r="C2" s="19"/>
      <c r="D2" s="19"/>
      <c r="E2" s="19"/>
      <c r="F2" s="19"/>
      <c r="G2" s="19"/>
      <c r="H2" s="61"/>
      <c r="I2" s="71"/>
      <c r="J2" s="24"/>
      <c r="K2" s="166"/>
      <c r="M2" s="166"/>
      <c r="N2" s="166"/>
    </row>
    <row r="3" spans="1:14" ht="10.5" customHeight="1">
      <c r="A3" s="84" t="s">
        <v>1</v>
      </c>
      <c r="B3" s="85"/>
      <c r="C3" s="86"/>
      <c r="D3" s="87"/>
      <c r="E3" s="88"/>
      <c r="F3" s="88"/>
      <c r="G3" s="20"/>
      <c r="H3" s="62"/>
      <c r="I3" s="71"/>
      <c r="J3" s="24"/>
      <c r="K3" s="166"/>
      <c r="M3" s="166"/>
      <c r="N3" s="166"/>
    </row>
    <row r="4" spans="1:14" ht="10.5" customHeight="1">
      <c r="A4" s="89" t="s">
        <v>2</v>
      </c>
      <c r="B4" s="88"/>
      <c r="C4" s="86"/>
      <c r="D4" s="87"/>
      <c r="E4" s="88"/>
      <c r="F4" s="88"/>
      <c r="G4" s="20"/>
      <c r="H4" s="62"/>
      <c r="I4" s="71"/>
      <c r="J4" s="24"/>
      <c r="K4" s="166"/>
      <c r="M4" s="166"/>
      <c r="N4" s="166"/>
    </row>
    <row r="5" spans="1:14" ht="14.25" customHeight="1">
      <c r="A5" s="194" t="s">
        <v>52</v>
      </c>
      <c r="B5" s="88"/>
      <c r="C5" s="90"/>
      <c r="D5" s="91"/>
      <c r="E5" s="90"/>
      <c r="F5" s="88"/>
      <c r="G5" s="21"/>
      <c r="H5" s="63"/>
      <c r="I5" s="71"/>
      <c r="J5" s="24"/>
      <c r="K5" s="167"/>
      <c r="L5" s="167"/>
      <c r="M5" s="167"/>
      <c r="N5" s="167"/>
    </row>
    <row r="6" spans="1:14" ht="12.75" customHeight="1">
      <c r="A6" s="92"/>
      <c r="B6" s="93"/>
      <c r="C6" s="90"/>
      <c r="D6" s="91"/>
      <c r="E6" s="90"/>
      <c r="F6" s="94" t="s">
        <v>43</v>
      </c>
      <c r="G6" s="59"/>
      <c r="H6" s="64"/>
      <c r="I6" s="71"/>
      <c r="J6" s="24"/>
      <c r="K6" s="167"/>
      <c r="L6" s="167"/>
      <c r="M6" s="167"/>
      <c r="N6" s="167"/>
    </row>
    <row r="7" spans="1:14" s="15" customFormat="1" ht="12.75" customHeight="1">
      <c r="A7" s="114" t="s">
        <v>4</v>
      </c>
      <c r="B7" s="109">
        <f>'Asphalt Adj'!B7</f>
        <v>0</v>
      </c>
      <c r="C7" s="116"/>
      <c r="D7" s="114" t="s">
        <v>51</v>
      </c>
      <c r="E7" s="110">
        <f>'Asphalt Adj'!E7</f>
        <v>0</v>
      </c>
      <c r="F7" s="139"/>
      <c r="G7" s="139"/>
      <c r="H7" s="64"/>
      <c r="I7" s="72"/>
      <c r="J7" s="78"/>
      <c r="K7" s="168"/>
      <c r="L7" s="168"/>
      <c r="M7" s="168"/>
      <c r="N7" s="168"/>
    </row>
    <row r="8" spans="1:14" s="15" customFormat="1" ht="12.75" customHeight="1">
      <c r="A8" s="114" t="s">
        <v>5</v>
      </c>
      <c r="B8" s="111">
        <f>'Asphalt Adj'!B8</f>
        <v>0</v>
      </c>
      <c r="C8" s="115"/>
      <c r="D8" s="114" t="s">
        <v>63</v>
      </c>
      <c r="E8" s="110">
        <f>'Asphalt Adj'!E8</f>
        <v>0</v>
      </c>
      <c r="F8" s="116"/>
      <c r="G8" s="116"/>
      <c r="H8" s="64"/>
      <c r="I8" s="72"/>
      <c r="J8" s="78"/>
      <c r="K8" s="168"/>
      <c r="L8" t="s">
        <v>62</v>
      </c>
      <c r="M8" s="168"/>
      <c r="N8" s="168"/>
    </row>
    <row r="9" spans="1:14" s="15" customFormat="1" ht="12.75" customHeight="1">
      <c r="A9" s="114" t="s">
        <v>16</v>
      </c>
      <c r="B9" s="140"/>
      <c r="C9" s="114" t="s">
        <v>17</v>
      </c>
      <c r="D9" s="137"/>
      <c r="E9" s="114" t="s">
        <v>18</v>
      </c>
      <c r="F9" s="117"/>
      <c r="G9" s="118"/>
      <c r="H9" s="64"/>
      <c r="I9" s="72"/>
      <c r="J9" s="78"/>
      <c r="K9" s="168"/>
      <c r="L9" s="168">
        <v>4.348</v>
      </c>
      <c r="M9" s="168"/>
      <c r="N9" s="168"/>
    </row>
    <row r="10" spans="1:14" s="15" customFormat="1" ht="12.75" customHeight="1">
      <c r="A10" s="114"/>
      <c r="B10" s="114"/>
      <c r="C10" s="41"/>
      <c r="D10" s="190" t="s">
        <v>61</v>
      </c>
      <c r="E10" s="188">
        <f>IF(B8=0,"",VLOOKUP(B8,[2]!kyasp,2))</f>
      </c>
      <c r="F10" s="41"/>
      <c r="G10" s="41"/>
      <c r="H10" s="64"/>
      <c r="I10" s="72"/>
      <c r="J10" s="79"/>
      <c r="K10" s="168"/>
      <c r="L10" s="168"/>
      <c r="M10" s="168"/>
      <c r="N10" s="168"/>
    </row>
    <row r="11" spans="1:14" s="2" customFormat="1" ht="16.5" customHeight="1" thickBot="1">
      <c r="A11" s="16"/>
      <c r="B11" s="17"/>
      <c r="C11" s="17"/>
      <c r="D11" s="16" t="s">
        <v>60</v>
      </c>
      <c r="E11" s="188">
        <f>IF(E10="","",ROUND(E10/L9,2))</f>
      </c>
      <c r="F11" s="18"/>
      <c r="G11" s="17"/>
      <c r="H11" s="65"/>
      <c r="I11" s="73"/>
      <c r="J11" s="80"/>
      <c r="K11" s="169"/>
      <c r="L11" s="169"/>
      <c r="M11" s="169"/>
      <c r="N11" s="169"/>
    </row>
    <row r="12" spans="1:14" ht="12" customHeight="1" thickTop="1">
      <c r="A12" s="43" t="s">
        <v>19</v>
      </c>
      <c r="B12" s="45" t="s">
        <v>55</v>
      </c>
      <c r="C12" s="44" t="s">
        <v>20</v>
      </c>
      <c r="D12" s="44" t="s">
        <v>21</v>
      </c>
      <c r="E12" s="45" t="s">
        <v>54</v>
      </c>
      <c r="F12" s="45" t="s">
        <v>22</v>
      </c>
      <c r="G12" s="46" t="s">
        <v>56</v>
      </c>
      <c r="H12" s="66"/>
      <c r="I12" s="71"/>
      <c r="J12" s="81"/>
      <c r="K12" s="167"/>
      <c r="L12" s="167"/>
      <c r="M12" s="167"/>
      <c r="N12" s="167"/>
    </row>
    <row r="13" spans="1:14" ht="12" customHeight="1">
      <c r="A13" s="47" t="s">
        <v>23</v>
      </c>
      <c r="B13" s="48" t="s">
        <v>57</v>
      </c>
      <c r="C13" s="49" t="s">
        <v>25</v>
      </c>
      <c r="D13" s="49" t="s">
        <v>26</v>
      </c>
      <c r="E13" s="50" t="s">
        <v>30</v>
      </c>
      <c r="F13" s="50" t="s">
        <v>27</v>
      </c>
      <c r="G13" s="51"/>
      <c r="H13" s="66"/>
      <c r="I13" s="74"/>
      <c r="J13" s="81"/>
      <c r="K13" s="170"/>
      <c r="L13" s="170"/>
      <c r="M13" s="170"/>
      <c r="N13" s="170"/>
    </row>
    <row r="14" spans="1:14" ht="12" customHeight="1">
      <c r="A14" s="52"/>
      <c r="B14" s="48" t="s">
        <v>24</v>
      </c>
      <c r="C14" s="49" t="s">
        <v>29</v>
      </c>
      <c r="D14" s="49" t="s">
        <v>24</v>
      </c>
      <c r="E14" s="50" t="s">
        <v>28</v>
      </c>
      <c r="F14" s="50" t="s">
        <v>31</v>
      </c>
      <c r="G14" s="53" t="s">
        <v>8</v>
      </c>
      <c r="H14" s="66"/>
      <c r="I14" s="75"/>
      <c r="J14" s="81"/>
      <c r="K14" s="166"/>
      <c r="M14" s="166"/>
      <c r="N14" s="166"/>
    </row>
    <row r="15" spans="1:14" ht="12" customHeight="1" thickBot="1">
      <c r="A15" s="54"/>
      <c r="B15" s="49" t="s">
        <v>28</v>
      </c>
      <c r="C15" s="55" t="s">
        <v>32</v>
      </c>
      <c r="D15" s="55"/>
      <c r="E15" s="56" t="s">
        <v>33</v>
      </c>
      <c r="F15" s="57" t="s">
        <v>53</v>
      </c>
      <c r="G15" s="58"/>
      <c r="H15" s="67"/>
      <c r="I15" s="71"/>
      <c r="J15" s="24"/>
      <c r="K15" s="166"/>
      <c r="M15" s="166"/>
      <c r="N15" s="166"/>
    </row>
    <row r="16" spans="1:14" ht="12.75" customHeight="1" thickTop="1">
      <c r="A16" s="184"/>
      <c r="B16" s="189">
        <f>IF(A16="","",ROUND(L16/$L$9,2))</f>
      </c>
      <c r="C16" s="185"/>
      <c r="D16" s="60">
        <f>IF(A16=0,"",$B$9)</f>
      </c>
      <c r="E16" s="104">
        <f>IF(A16="","",$E$11)</f>
      </c>
      <c r="F16" s="105">
        <f>IF(A16=0,0,IF(ROUND(((B16-$E$11)/$E$11),4)&gt;0.05,ROUND(((B16-$E$11)/$E$11)-0.05,4),IF(ROUND(((B16-$E$11)/$E$11),4)&lt;-0.05,ROUND((((B16-$E$11)/$E$11)+0.05),4),0)))</f>
        <v>0</v>
      </c>
      <c r="G16" s="40">
        <f>IF(A16=0,"",IF(ROUND((D16*C16*$E$11*F16),2)=0,"NO ADJ",ROUND((D16*C16*$E$11*F16),2)))</f>
      </c>
      <c r="H16" s="68"/>
      <c r="I16" s="76">
        <f>SUM($G$16:G16)</f>
        <v>0</v>
      </c>
      <c r="J16" s="24"/>
      <c r="K16" s="166"/>
      <c r="L16" s="103">
        <f>IF(A16=0,"",VLOOKUP(A16,[2]!kyasp,2))</f>
      </c>
      <c r="M16" s="166"/>
      <c r="N16" s="166"/>
    </row>
    <row r="17" spans="1:14" ht="12.75" customHeight="1">
      <c r="A17" s="184"/>
      <c r="B17" s="189">
        <f aca="true" t="shared" si="0" ref="B17:B51">IF(A17="","",ROUND(L17/$L$9,2))</f>
      </c>
      <c r="C17" s="185"/>
      <c r="D17" s="60">
        <f aca="true" t="shared" si="1" ref="D17:D51">IF(A17=0,"",$B$9)</f>
      </c>
      <c r="E17" s="104">
        <f aca="true" t="shared" si="2" ref="E17:E51">IF(A17="","",$E$11)</f>
      </c>
      <c r="F17" s="105">
        <f aca="true" t="shared" si="3" ref="F17:F51">IF(A17=0,0,IF(ROUND(((B17-$E$11)/$E$11),4)&gt;0.05,ROUND(((B17-$E$11)/$E$11)-0.05,4),IF(ROUND(((B17-$E$11)/$E$11),4)&lt;-0.05,ROUND((((B17-$E$11)/$E$11)+0.05),4),0)))</f>
        <v>0</v>
      </c>
      <c r="G17" s="40">
        <f aca="true" t="shared" si="4" ref="G17:G51">IF(A17=0,"",IF(ROUND((D17*C17*$E$11*F17),2)=0,"NO ADJ",ROUND((D17*C17*$E$11*F17),2)))</f>
      </c>
      <c r="H17" s="68"/>
      <c r="I17" s="76">
        <f>SUM($G$16:G17)</f>
        <v>0</v>
      </c>
      <c r="J17" s="24"/>
      <c r="K17" s="166"/>
      <c r="L17" s="103">
        <f>IF(A17=0,"",VLOOKUP(A17,[2]!kyasp,2))</f>
      </c>
      <c r="M17" s="166"/>
      <c r="N17" s="166"/>
    </row>
    <row r="18" spans="1:14" ht="12.75" customHeight="1">
      <c r="A18" s="184"/>
      <c r="B18" s="189">
        <f t="shared" si="0"/>
      </c>
      <c r="C18" s="185"/>
      <c r="D18" s="60">
        <f t="shared" si="1"/>
      </c>
      <c r="E18" s="104">
        <f t="shared" si="2"/>
      </c>
      <c r="F18" s="105">
        <f t="shared" si="3"/>
        <v>0</v>
      </c>
      <c r="G18" s="40">
        <f t="shared" si="4"/>
      </c>
      <c r="H18" s="68"/>
      <c r="I18" s="76">
        <f>SUM($G$16:G18)</f>
        <v>0</v>
      </c>
      <c r="J18" s="24"/>
      <c r="K18" s="166"/>
      <c r="L18" s="103">
        <f>IF(A18=0,"",VLOOKUP(A18,[2]!kyasp,2))</f>
      </c>
      <c r="M18" s="166"/>
      <c r="N18" s="166"/>
    </row>
    <row r="19" spans="1:14" ht="12.75" customHeight="1">
      <c r="A19" s="184"/>
      <c r="B19" s="189">
        <f t="shared" si="0"/>
      </c>
      <c r="C19" s="185"/>
      <c r="D19" s="60">
        <f t="shared" si="1"/>
      </c>
      <c r="E19" s="104">
        <f t="shared" si="2"/>
      </c>
      <c r="F19" s="105">
        <f t="shared" si="3"/>
        <v>0</v>
      </c>
      <c r="G19" s="40">
        <f t="shared" si="4"/>
      </c>
      <c r="H19" s="68"/>
      <c r="I19" s="76">
        <f>SUM($G$16:G19)</f>
        <v>0</v>
      </c>
      <c r="J19" s="24"/>
      <c r="K19" s="166"/>
      <c r="L19" s="103">
        <f>IF(A19=0,"",VLOOKUP(A19,[2]!kyasp,2))</f>
      </c>
      <c r="M19" s="166"/>
      <c r="N19" s="166"/>
    </row>
    <row r="20" spans="1:14" ht="12.75" customHeight="1">
      <c r="A20" s="184"/>
      <c r="B20" s="189">
        <f t="shared" si="0"/>
      </c>
      <c r="C20" s="185"/>
      <c r="D20" s="60">
        <f t="shared" si="1"/>
      </c>
      <c r="E20" s="104">
        <f t="shared" si="2"/>
      </c>
      <c r="F20" s="105">
        <f t="shared" si="3"/>
        <v>0</v>
      </c>
      <c r="G20" s="40">
        <f t="shared" si="4"/>
      </c>
      <c r="H20" s="68"/>
      <c r="I20" s="76">
        <f>SUM($G$16:G20)</f>
        <v>0</v>
      </c>
      <c r="J20" s="24"/>
      <c r="K20" s="166"/>
      <c r="L20" s="103">
        <f>IF(A20=0,"",VLOOKUP(A20,[2]!kyasp,2))</f>
      </c>
      <c r="M20" s="166"/>
      <c r="N20" s="166"/>
    </row>
    <row r="21" spans="1:14" ht="12.75" customHeight="1">
      <c r="A21" s="184"/>
      <c r="B21" s="189">
        <f t="shared" si="0"/>
      </c>
      <c r="C21" s="185"/>
      <c r="D21" s="60">
        <f t="shared" si="1"/>
      </c>
      <c r="E21" s="104">
        <f t="shared" si="2"/>
      </c>
      <c r="F21" s="105">
        <f t="shared" si="3"/>
        <v>0</v>
      </c>
      <c r="G21" s="40">
        <f t="shared" si="4"/>
      </c>
      <c r="H21" s="68"/>
      <c r="I21" s="76">
        <f>SUM($G$16:G21)</f>
        <v>0</v>
      </c>
      <c r="J21" s="24"/>
      <c r="K21" s="166"/>
      <c r="L21" s="103">
        <f>IF(A21=0,"",VLOOKUP(A21,[2]!kyasp,2))</f>
      </c>
      <c r="M21" s="166"/>
      <c r="N21" s="166"/>
    </row>
    <row r="22" spans="1:14" ht="12.75" customHeight="1">
      <c r="A22" s="184"/>
      <c r="B22" s="189">
        <f t="shared" si="0"/>
      </c>
      <c r="C22" s="185"/>
      <c r="D22" s="60">
        <f t="shared" si="1"/>
      </c>
      <c r="E22" s="104">
        <f t="shared" si="2"/>
      </c>
      <c r="F22" s="105">
        <f t="shared" si="3"/>
        <v>0</v>
      </c>
      <c r="G22" s="40">
        <f t="shared" si="4"/>
      </c>
      <c r="H22" s="68"/>
      <c r="I22" s="76">
        <f>SUM($G$16:G22)</f>
        <v>0</v>
      </c>
      <c r="J22" s="24"/>
      <c r="K22" s="166"/>
      <c r="L22" s="103">
        <f>IF(A22=0,"",VLOOKUP(A22,[2]!kyasp,2))</f>
      </c>
      <c r="M22" s="166"/>
      <c r="N22" s="166"/>
    </row>
    <row r="23" spans="1:14" ht="12.75" customHeight="1">
      <c r="A23" s="184"/>
      <c r="B23" s="189">
        <f t="shared" si="0"/>
      </c>
      <c r="C23" s="185"/>
      <c r="D23" s="60">
        <f t="shared" si="1"/>
      </c>
      <c r="E23" s="104">
        <f t="shared" si="2"/>
      </c>
      <c r="F23" s="105">
        <f t="shared" si="3"/>
        <v>0</v>
      </c>
      <c r="G23" s="40">
        <f t="shared" si="4"/>
      </c>
      <c r="H23" s="68"/>
      <c r="I23" s="76">
        <f>SUM($G$16:G23)</f>
        <v>0</v>
      </c>
      <c r="J23" s="24"/>
      <c r="K23" s="166"/>
      <c r="L23" s="103">
        <f>IF(A23=0,"",VLOOKUP(A23,[2]!kyasp,2))</f>
      </c>
      <c r="M23" s="166"/>
      <c r="N23" s="166"/>
    </row>
    <row r="24" spans="1:14" ht="12.75" customHeight="1">
      <c r="A24" s="184"/>
      <c r="B24" s="189">
        <f t="shared" si="0"/>
      </c>
      <c r="C24" s="185"/>
      <c r="D24" s="60">
        <f t="shared" si="1"/>
      </c>
      <c r="E24" s="104">
        <f t="shared" si="2"/>
      </c>
      <c r="F24" s="105">
        <f t="shared" si="3"/>
        <v>0</v>
      </c>
      <c r="G24" s="40">
        <f t="shared" si="4"/>
      </c>
      <c r="H24" s="68"/>
      <c r="I24" s="76">
        <f>SUM($G$16:G24)</f>
        <v>0</v>
      </c>
      <c r="J24" s="24"/>
      <c r="K24" s="166"/>
      <c r="L24" s="103">
        <f>IF(A24=0,"",VLOOKUP(A24,[2]!kyasp,2))</f>
      </c>
      <c r="M24" s="166"/>
      <c r="N24" s="166"/>
    </row>
    <row r="25" spans="1:14" ht="12.75" customHeight="1">
      <c r="A25" s="184"/>
      <c r="B25" s="189">
        <f t="shared" si="0"/>
      </c>
      <c r="C25" s="185"/>
      <c r="D25" s="60">
        <f t="shared" si="1"/>
      </c>
      <c r="E25" s="104">
        <f t="shared" si="2"/>
      </c>
      <c r="F25" s="105">
        <f t="shared" si="3"/>
        <v>0</v>
      </c>
      <c r="G25" s="40">
        <f t="shared" si="4"/>
      </c>
      <c r="H25" s="68"/>
      <c r="I25" s="76">
        <f>SUM($G$16:G25)</f>
        <v>0</v>
      </c>
      <c r="J25" s="24"/>
      <c r="K25" s="166"/>
      <c r="L25" s="103">
        <f>IF(A25=0,"",VLOOKUP(A25,[2]!kyasp,2))</f>
      </c>
      <c r="M25" s="166"/>
      <c r="N25" s="166"/>
    </row>
    <row r="26" spans="1:14" ht="12.75" customHeight="1">
      <c r="A26" s="184"/>
      <c r="B26" s="189">
        <f t="shared" si="0"/>
      </c>
      <c r="C26" s="185"/>
      <c r="D26" s="60">
        <f t="shared" si="1"/>
      </c>
      <c r="E26" s="104">
        <f t="shared" si="2"/>
      </c>
      <c r="F26" s="105">
        <f t="shared" si="3"/>
        <v>0</v>
      </c>
      <c r="G26" s="40">
        <f t="shared" si="4"/>
      </c>
      <c r="H26" s="68"/>
      <c r="I26" s="76">
        <f>SUM($G$16:G26)</f>
        <v>0</v>
      </c>
      <c r="J26" s="24"/>
      <c r="K26" s="166"/>
      <c r="L26" s="103">
        <f>IF(A26=0,"",VLOOKUP(A26,[2]!kyasp,2))</f>
      </c>
      <c r="M26" s="166"/>
      <c r="N26" s="166"/>
    </row>
    <row r="27" spans="1:14" ht="12.75" customHeight="1">
      <c r="A27" s="184"/>
      <c r="B27" s="189">
        <f t="shared" si="0"/>
      </c>
      <c r="C27" s="185"/>
      <c r="D27" s="60">
        <f t="shared" si="1"/>
      </c>
      <c r="E27" s="104">
        <f t="shared" si="2"/>
      </c>
      <c r="F27" s="105">
        <f t="shared" si="3"/>
        <v>0</v>
      </c>
      <c r="G27" s="40">
        <f t="shared" si="4"/>
      </c>
      <c r="H27" s="68"/>
      <c r="I27" s="76">
        <f>SUM($G$16:G27)</f>
        <v>0</v>
      </c>
      <c r="J27" s="24"/>
      <c r="K27" s="166"/>
      <c r="L27" s="103">
        <f>IF(A27=0,"",VLOOKUP(A27,[2]!kyasp,2))</f>
      </c>
      <c r="M27" s="166"/>
      <c r="N27" s="166"/>
    </row>
    <row r="28" spans="1:14" ht="12.75" customHeight="1">
      <c r="A28" s="184"/>
      <c r="B28" s="189">
        <f t="shared" si="0"/>
      </c>
      <c r="C28" s="185"/>
      <c r="D28" s="60">
        <f t="shared" si="1"/>
      </c>
      <c r="E28" s="104">
        <f t="shared" si="2"/>
      </c>
      <c r="F28" s="105">
        <f t="shared" si="3"/>
        <v>0</v>
      </c>
      <c r="G28" s="40">
        <f t="shared" si="4"/>
      </c>
      <c r="H28" s="68"/>
      <c r="I28" s="76">
        <f>SUM($G$16:G28)</f>
        <v>0</v>
      </c>
      <c r="J28" s="24"/>
      <c r="K28" s="166"/>
      <c r="L28" s="103">
        <f>IF(A28=0,"",VLOOKUP(A28,[2]!kyasp,2))</f>
      </c>
      <c r="M28" s="166"/>
      <c r="N28" s="166"/>
    </row>
    <row r="29" spans="1:14" ht="12.75" customHeight="1">
      <c r="A29" s="184"/>
      <c r="B29" s="189">
        <f t="shared" si="0"/>
      </c>
      <c r="C29" s="185"/>
      <c r="D29" s="60">
        <f t="shared" si="1"/>
      </c>
      <c r="E29" s="104">
        <f t="shared" si="2"/>
      </c>
      <c r="F29" s="105">
        <f t="shared" si="3"/>
        <v>0</v>
      </c>
      <c r="G29" s="40">
        <f t="shared" si="4"/>
      </c>
      <c r="H29" s="68"/>
      <c r="I29" s="76">
        <f>SUM($G$16:G29)</f>
        <v>0</v>
      </c>
      <c r="J29" s="24"/>
      <c r="K29" s="166"/>
      <c r="L29" s="103">
        <f>IF(A29=0,"",VLOOKUP(A29,[2]!kyasp,2))</f>
      </c>
      <c r="M29" s="166"/>
      <c r="N29" s="166"/>
    </row>
    <row r="30" spans="1:14" ht="12.75" customHeight="1">
      <c r="A30" s="184"/>
      <c r="B30" s="189">
        <f t="shared" si="0"/>
      </c>
      <c r="C30" s="185"/>
      <c r="D30" s="60">
        <f t="shared" si="1"/>
      </c>
      <c r="E30" s="104">
        <f t="shared" si="2"/>
      </c>
      <c r="F30" s="105">
        <f t="shared" si="3"/>
        <v>0</v>
      </c>
      <c r="G30" s="40">
        <f t="shared" si="4"/>
      </c>
      <c r="H30" s="68"/>
      <c r="I30" s="76">
        <f>SUM($G$16:G30)</f>
        <v>0</v>
      </c>
      <c r="J30" s="24"/>
      <c r="K30" s="166"/>
      <c r="L30" s="103">
        <f>IF(A30=0,"",VLOOKUP(A30,[2]!kyasp,2))</f>
      </c>
      <c r="M30" s="166"/>
      <c r="N30" s="166"/>
    </row>
    <row r="31" spans="1:14" ht="12.75" customHeight="1">
      <c r="A31" s="184"/>
      <c r="B31" s="189">
        <f t="shared" si="0"/>
      </c>
      <c r="C31" s="185"/>
      <c r="D31" s="60">
        <f t="shared" si="1"/>
      </c>
      <c r="E31" s="104">
        <f t="shared" si="2"/>
      </c>
      <c r="F31" s="105">
        <f t="shared" si="3"/>
        <v>0</v>
      </c>
      <c r="G31" s="40">
        <f t="shared" si="4"/>
      </c>
      <c r="H31" s="68"/>
      <c r="I31" s="76">
        <f>SUM($G$16:G31)</f>
        <v>0</v>
      </c>
      <c r="J31" s="24"/>
      <c r="K31" s="166"/>
      <c r="L31" s="103">
        <f>IF(A31=0,"",VLOOKUP(A31,[2]!kyasp,2))</f>
      </c>
      <c r="M31" s="166"/>
      <c r="N31" s="166"/>
    </row>
    <row r="32" spans="1:14" ht="12.75" customHeight="1">
      <c r="A32" s="184"/>
      <c r="B32" s="189">
        <f t="shared" si="0"/>
      </c>
      <c r="C32" s="185"/>
      <c r="D32" s="60">
        <f t="shared" si="1"/>
      </c>
      <c r="E32" s="104">
        <f t="shared" si="2"/>
      </c>
      <c r="F32" s="105">
        <f t="shared" si="3"/>
        <v>0</v>
      </c>
      <c r="G32" s="40">
        <f t="shared" si="4"/>
      </c>
      <c r="H32" s="68"/>
      <c r="I32" s="76">
        <f>SUM($G$16:G32)</f>
        <v>0</v>
      </c>
      <c r="J32" s="24"/>
      <c r="K32" s="166"/>
      <c r="L32" s="103">
        <f>IF(A32=0,"",VLOOKUP(A32,[2]!kyasp,2))</f>
      </c>
      <c r="M32" s="166"/>
      <c r="N32" s="166"/>
    </row>
    <row r="33" spans="1:14" ht="12.75" customHeight="1">
      <c r="A33" s="184"/>
      <c r="B33" s="189">
        <f t="shared" si="0"/>
      </c>
      <c r="C33" s="185"/>
      <c r="D33" s="60">
        <f t="shared" si="1"/>
      </c>
      <c r="E33" s="104">
        <f t="shared" si="2"/>
      </c>
      <c r="F33" s="105">
        <f t="shared" si="3"/>
        <v>0</v>
      </c>
      <c r="G33" s="40">
        <f t="shared" si="4"/>
      </c>
      <c r="H33" s="68"/>
      <c r="I33" s="76">
        <f>SUM($G$16:G33)</f>
        <v>0</v>
      </c>
      <c r="J33" s="24"/>
      <c r="K33" s="166"/>
      <c r="L33" s="103">
        <f>IF(A33=0,"",VLOOKUP(A33,[2]!kyasp,2))</f>
      </c>
      <c r="M33" s="166"/>
      <c r="N33" s="166"/>
    </row>
    <row r="34" spans="1:14" ht="12.75" customHeight="1">
      <c r="A34" s="184"/>
      <c r="B34" s="189">
        <f t="shared" si="0"/>
      </c>
      <c r="C34" s="185"/>
      <c r="D34" s="60">
        <f t="shared" si="1"/>
      </c>
      <c r="E34" s="104">
        <f t="shared" si="2"/>
      </c>
      <c r="F34" s="105">
        <f t="shared" si="3"/>
        <v>0</v>
      </c>
      <c r="G34" s="40">
        <f t="shared" si="4"/>
      </c>
      <c r="H34" s="68"/>
      <c r="I34" s="76">
        <f>SUM($G$16:G34)</f>
        <v>0</v>
      </c>
      <c r="J34" s="24"/>
      <c r="K34" s="166"/>
      <c r="L34" s="103">
        <f>IF(A34=0,"",VLOOKUP(A34,[2]!kyasp,2))</f>
      </c>
      <c r="M34" s="166"/>
      <c r="N34" s="166"/>
    </row>
    <row r="35" spans="1:14" ht="12.75" customHeight="1">
      <c r="A35" s="184"/>
      <c r="B35" s="189">
        <f t="shared" si="0"/>
      </c>
      <c r="C35" s="185"/>
      <c r="D35" s="60">
        <f t="shared" si="1"/>
      </c>
      <c r="E35" s="104">
        <f t="shared" si="2"/>
      </c>
      <c r="F35" s="105">
        <f t="shared" si="3"/>
        <v>0</v>
      </c>
      <c r="G35" s="40">
        <f t="shared" si="4"/>
      </c>
      <c r="H35" s="68"/>
      <c r="I35" s="76">
        <f>SUM($G$16:G35)</f>
        <v>0</v>
      </c>
      <c r="J35" s="24"/>
      <c r="K35" s="166"/>
      <c r="L35" s="103">
        <f>IF(A35=0,"",VLOOKUP(A35,[2]!kyasp,2))</f>
      </c>
      <c r="M35" s="166"/>
      <c r="N35" s="166"/>
    </row>
    <row r="36" spans="1:14" ht="12.75" customHeight="1">
      <c r="A36" s="184"/>
      <c r="B36" s="189">
        <f t="shared" si="0"/>
      </c>
      <c r="C36" s="185"/>
      <c r="D36" s="60">
        <f t="shared" si="1"/>
      </c>
      <c r="E36" s="104">
        <f t="shared" si="2"/>
      </c>
      <c r="F36" s="105">
        <f t="shared" si="3"/>
        <v>0</v>
      </c>
      <c r="G36" s="40">
        <f t="shared" si="4"/>
      </c>
      <c r="H36" s="68"/>
      <c r="I36" s="76">
        <f>SUM($G$16:G36)</f>
        <v>0</v>
      </c>
      <c r="J36" s="24"/>
      <c r="K36" s="166"/>
      <c r="L36" s="103">
        <f>IF(A36=0,"",VLOOKUP(A36,[2]!kyasp,2))</f>
      </c>
      <c r="M36" s="166"/>
      <c r="N36" s="166"/>
    </row>
    <row r="37" spans="1:14" ht="12.75" customHeight="1">
      <c r="A37" s="184"/>
      <c r="B37" s="189">
        <f t="shared" si="0"/>
      </c>
      <c r="C37" s="185"/>
      <c r="D37" s="60">
        <f t="shared" si="1"/>
      </c>
      <c r="E37" s="104">
        <f t="shared" si="2"/>
      </c>
      <c r="F37" s="105">
        <f t="shared" si="3"/>
        <v>0</v>
      </c>
      <c r="G37" s="40">
        <f t="shared" si="4"/>
      </c>
      <c r="H37" s="68"/>
      <c r="I37" s="76">
        <f>SUM($G$16:G37)</f>
        <v>0</v>
      </c>
      <c r="J37" s="24"/>
      <c r="K37" s="166"/>
      <c r="L37" s="103">
        <f>IF(A37=0,"",VLOOKUP(A37,[2]!kyasp,2))</f>
      </c>
      <c r="M37" s="166"/>
      <c r="N37" s="166"/>
    </row>
    <row r="38" spans="1:14" ht="12.75" customHeight="1">
      <c r="A38" s="184"/>
      <c r="B38" s="189">
        <f t="shared" si="0"/>
      </c>
      <c r="C38" s="185"/>
      <c r="D38" s="60">
        <f t="shared" si="1"/>
      </c>
      <c r="E38" s="104">
        <f t="shared" si="2"/>
      </c>
      <c r="F38" s="105">
        <f t="shared" si="3"/>
        <v>0</v>
      </c>
      <c r="G38" s="40">
        <f t="shared" si="4"/>
      </c>
      <c r="H38" s="68"/>
      <c r="I38" s="76">
        <f>SUM($G$16:G38)</f>
        <v>0</v>
      </c>
      <c r="J38" s="24"/>
      <c r="K38" s="166"/>
      <c r="L38" s="103">
        <f>IF(A38=0,"",VLOOKUP(A38,[2]!kyasp,2))</f>
      </c>
      <c r="M38" s="166"/>
      <c r="N38" s="166"/>
    </row>
    <row r="39" spans="1:14" ht="12.75" customHeight="1">
      <c r="A39" s="184"/>
      <c r="B39" s="189">
        <f t="shared" si="0"/>
      </c>
      <c r="C39" s="185"/>
      <c r="D39" s="60">
        <f t="shared" si="1"/>
      </c>
      <c r="E39" s="104">
        <f t="shared" si="2"/>
      </c>
      <c r="F39" s="105">
        <f t="shared" si="3"/>
        <v>0</v>
      </c>
      <c r="G39" s="40">
        <f t="shared" si="4"/>
      </c>
      <c r="H39" s="68"/>
      <c r="I39" s="76">
        <f>SUM($G$16:G39)</f>
        <v>0</v>
      </c>
      <c r="J39" s="24"/>
      <c r="K39" s="166"/>
      <c r="L39" s="103">
        <f>IF(A39=0,"",VLOOKUP(A39,[2]!kyasp,2))</f>
      </c>
      <c r="M39" s="166"/>
      <c r="N39" s="166"/>
    </row>
    <row r="40" spans="1:14" ht="12.75" customHeight="1">
      <c r="A40" s="184"/>
      <c r="B40" s="189">
        <f t="shared" si="0"/>
      </c>
      <c r="C40" s="185"/>
      <c r="D40" s="60">
        <f t="shared" si="1"/>
      </c>
      <c r="E40" s="104">
        <f t="shared" si="2"/>
      </c>
      <c r="F40" s="105">
        <f t="shared" si="3"/>
        <v>0</v>
      </c>
      <c r="G40" s="40">
        <f t="shared" si="4"/>
      </c>
      <c r="H40" s="68"/>
      <c r="I40" s="76">
        <f>SUM($G$16:G40)</f>
        <v>0</v>
      </c>
      <c r="J40" s="24"/>
      <c r="K40" s="166"/>
      <c r="L40" s="103">
        <f>IF(A40=0,"",VLOOKUP(A40,[2]!kyasp,2))</f>
      </c>
      <c r="M40" s="166"/>
      <c r="N40" s="166"/>
    </row>
    <row r="41" spans="1:14" ht="12.75" customHeight="1">
      <c r="A41" s="184"/>
      <c r="B41" s="189">
        <f t="shared" si="0"/>
      </c>
      <c r="C41" s="185"/>
      <c r="D41" s="60">
        <f t="shared" si="1"/>
      </c>
      <c r="E41" s="104">
        <f t="shared" si="2"/>
      </c>
      <c r="F41" s="105">
        <f t="shared" si="3"/>
        <v>0</v>
      </c>
      <c r="G41" s="40">
        <f t="shared" si="4"/>
      </c>
      <c r="H41" s="68"/>
      <c r="I41" s="76">
        <f>SUM($G$16:G41)</f>
        <v>0</v>
      </c>
      <c r="J41" s="24"/>
      <c r="K41" s="166"/>
      <c r="L41" s="103">
        <f>IF(A41=0,"",VLOOKUP(A41,[2]!kyasp,2))</f>
      </c>
      <c r="M41" s="166"/>
      <c r="N41" s="166"/>
    </row>
    <row r="42" spans="1:14" ht="12.75" customHeight="1">
      <c r="A42" s="184"/>
      <c r="B42" s="189">
        <f t="shared" si="0"/>
      </c>
      <c r="C42" s="185"/>
      <c r="D42" s="60">
        <f t="shared" si="1"/>
      </c>
      <c r="E42" s="104">
        <f t="shared" si="2"/>
      </c>
      <c r="F42" s="105">
        <f t="shared" si="3"/>
        <v>0</v>
      </c>
      <c r="G42" s="40">
        <f t="shared" si="4"/>
      </c>
      <c r="H42" s="68"/>
      <c r="I42" s="76">
        <f>SUM($G$16:G42)</f>
        <v>0</v>
      </c>
      <c r="J42" s="24"/>
      <c r="K42" s="166"/>
      <c r="L42" s="103">
        <f>IF(A42=0,"",VLOOKUP(A42,[2]!kyasp,2))</f>
      </c>
      <c r="M42" s="166"/>
      <c r="N42" s="166"/>
    </row>
    <row r="43" spans="1:14" ht="12.75" customHeight="1">
      <c r="A43" s="184"/>
      <c r="B43" s="189">
        <f t="shared" si="0"/>
      </c>
      <c r="C43" s="185"/>
      <c r="D43" s="60">
        <f t="shared" si="1"/>
      </c>
      <c r="E43" s="104">
        <f t="shared" si="2"/>
      </c>
      <c r="F43" s="105">
        <f t="shared" si="3"/>
        <v>0</v>
      </c>
      <c r="G43" s="40">
        <f t="shared" si="4"/>
      </c>
      <c r="H43" s="68"/>
      <c r="I43" s="76">
        <f>SUM($G$16:G43)</f>
        <v>0</v>
      </c>
      <c r="J43" s="24"/>
      <c r="K43" s="166"/>
      <c r="L43" s="103">
        <f>IF(A43=0,"",VLOOKUP(A43,[2]!kyasp,2))</f>
      </c>
      <c r="M43" s="166"/>
      <c r="N43" s="166"/>
    </row>
    <row r="44" spans="1:14" ht="12.75" customHeight="1">
      <c r="A44" s="184"/>
      <c r="B44" s="189">
        <f t="shared" si="0"/>
      </c>
      <c r="C44" s="185"/>
      <c r="D44" s="60">
        <f t="shared" si="1"/>
      </c>
      <c r="E44" s="104">
        <f t="shared" si="2"/>
      </c>
      <c r="F44" s="105">
        <f t="shared" si="3"/>
        <v>0</v>
      </c>
      <c r="G44" s="40">
        <f t="shared" si="4"/>
      </c>
      <c r="H44" s="68"/>
      <c r="I44" s="76">
        <f>SUM($G$16:G44)</f>
        <v>0</v>
      </c>
      <c r="J44" s="24"/>
      <c r="K44" s="166"/>
      <c r="L44" s="103">
        <f>IF(A44=0,"",VLOOKUP(A44,[2]!kyasp,2))</f>
      </c>
      <c r="M44" s="166"/>
      <c r="N44" s="166"/>
    </row>
    <row r="45" spans="1:14" ht="12.75" customHeight="1">
      <c r="A45" s="184"/>
      <c r="B45" s="189">
        <f t="shared" si="0"/>
      </c>
      <c r="C45" s="185"/>
      <c r="D45" s="60">
        <f t="shared" si="1"/>
      </c>
      <c r="E45" s="104">
        <f t="shared" si="2"/>
      </c>
      <c r="F45" s="105">
        <f t="shared" si="3"/>
        <v>0</v>
      </c>
      <c r="G45" s="40">
        <f t="shared" si="4"/>
      </c>
      <c r="H45" s="68"/>
      <c r="I45" s="76">
        <f>SUM($G$16:G45)</f>
        <v>0</v>
      </c>
      <c r="J45" s="24"/>
      <c r="K45" s="166"/>
      <c r="L45" s="103">
        <f>IF(A45=0,"",VLOOKUP(A45,[2]!kyasp,2))</f>
      </c>
      <c r="M45" s="166"/>
      <c r="N45" s="166"/>
    </row>
    <row r="46" spans="1:14" ht="13.5" customHeight="1">
      <c r="A46" s="184"/>
      <c r="B46" s="189">
        <f t="shared" si="0"/>
      </c>
      <c r="C46" s="185"/>
      <c r="D46" s="60">
        <f t="shared" si="1"/>
      </c>
      <c r="E46" s="104">
        <f t="shared" si="2"/>
      </c>
      <c r="F46" s="105">
        <f t="shared" si="3"/>
        <v>0</v>
      </c>
      <c r="G46" s="40">
        <f t="shared" si="4"/>
      </c>
      <c r="H46" s="68"/>
      <c r="I46" s="76">
        <f>SUM($G$16:G46)</f>
        <v>0</v>
      </c>
      <c r="J46" s="24"/>
      <c r="K46" s="166"/>
      <c r="L46" s="103">
        <f>IF(A46=0,"",VLOOKUP(A46,[2]!kyasp,2))</f>
      </c>
      <c r="M46" s="166"/>
      <c r="N46" s="166"/>
    </row>
    <row r="47" spans="1:14" ht="12.75" customHeight="1">
      <c r="A47" s="184"/>
      <c r="B47" s="189">
        <f t="shared" si="0"/>
      </c>
      <c r="C47" s="185"/>
      <c r="D47" s="60">
        <f t="shared" si="1"/>
      </c>
      <c r="E47" s="104">
        <f t="shared" si="2"/>
      </c>
      <c r="F47" s="105">
        <f t="shared" si="3"/>
        <v>0</v>
      </c>
      <c r="G47" s="40">
        <f t="shared" si="4"/>
      </c>
      <c r="H47" s="68"/>
      <c r="I47" s="76"/>
      <c r="J47" s="24"/>
      <c r="K47" s="171"/>
      <c r="L47" s="170"/>
      <c r="M47" s="172"/>
      <c r="N47" s="172"/>
    </row>
    <row r="48" spans="1:14" ht="12.75" customHeight="1">
      <c r="A48" s="184"/>
      <c r="B48" s="189">
        <f t="shared" si="0"/>
      </c>
      <c r="C48" s="185"/>
      <c r="D48" s="60">
        <f t="shared" si="1"/>
      </c>
      <c r="E48" s="104">
        <f t="shared" si="2"/>
      </c>
      <c r="F48" s="105">
        <f t="shared" si="3"/>
        <v>0</v>
      </c>
      <c r="G48" s="40">
        <f t="shared" si="4"/>
      </c>
      <c r="H48" s="69"/>
      <c r="I48" s="77"/>
      <c r="J48" s="24"/>
      <c r="K48" s="171"/>
      <c r="L48" s="170"/>
      <c r="M48" s="172"/>
      <c r="N48" s="172"/>
    </row>
    <row r="49" spans="1:14" ht="12.75" customHeight="1">
      <c r="A49" s="184"/>
      <c r="B49" s="189">
        <f t="shared" si="0"/>
      </c>
      <c r="C49" s="185"/>
      <c r="D49" s="60">
        <f t="shared" si="1"/>
      </c>
      <c r="E49" s="104">
        <f t="shared" si="2"/>
      </c>
      <c r="F49" s="105">
        <f t="shared" si="3"/>
        <v>0</v>
      </c>
      <c r="G49" s="40">
        <f t="shared" si="4"/>
      </c>
      <c r="H49" s="69"/>
      <c r="I49" s="77"/>
      <c r="J49" s="24"/>
      <c r="K49" s="171"/>
      <c r="L49" s="170"/>
      <c r="M49" s="172"/>
      <c r="N49" s="172"/>
    </row>
    <row r="50" spans="1:14" ht="12.75" customHeight="1">
      <c r="A50" s="184"/>
      <c r="B50" s="189">
        <f t="shared" si="0"/>
      </c>
      <c r="C50" s="185"/>
      <c r="D50" s="60">
        <f t="shared" si="1"/>
      </c>
      <c r="E50" s="104">
        <f t="shared" si="2"/>
      </c>
      <c r="F50" s="105">
        <f t="shared" si="3"/>
        <v>0</v>
      </c>
      <c r="G50" s="40">
        <f t="shared" si="4"/>
      </c>
      <c r="H50" s="69"/>
      <c r="I50" s="77"/>
      <c r="J50" s="24"/>
      <c r="K50" s="171"/>
      <c r="L50" s="170"/>
      <c r="M50" s="172"/>
      <c r="N50" s="172"/>
    </row>
    <row r="51" spans="1:14" ht="12.75" customHeight="1">
      <c r="A51" s="184"/>
      <c r="B51" s="189">
        <f t="shared" si="0"/>
      </c>
      <c r="C51" s="185"/>
      <c r="D51" s="60">
        <f t="shared" si="1"/>
      </c>
      <c r="E51" s="104">
        <f t="shared" si="2"/>
      </c>
      <c r="F51" s="105">
        <f t="shared" si="3"/>
        <v>0</v>
      </c>
      <c r="G51" s="40">
        <f t="shared" si="4"/>
      </c>
      <c r="H51" s="69"/>
      <c r="I51" s="77"/>
      <c r="J51" s="24"/>
      <c r="K51" s="171"/>
      <c r="L51" s="170"/>
      <c r="M51" s="172"/>
      <c r="N51" s="172"/>
    </row>
    <row r="52" spans="1:14" ht="12.75" customHeight="1">
      <c r="A52"/>
      <c r="B52"/>
      <c r="C52"/>
      <c r="D52"/>
      <c r="E52"/>
      <c r="F52"/>
      <c r="G52"/>
      <c r="H52" s="69"/>
      <c r="I52" s="77"/>
      <c r="J52" s="24"/>
      <c r="K52" s="171"/>
      <c r="L52" s="170"/>
      <c r="M52" s="172"/>
      <c r="N52" s="172"/>
    </row>
    <row r="53" spans="1:14" ht="12.75" customHeight="1" thickBot="1">
      <c r="A53"/>
      <c r="B53"/>
      <c r="C53"/>
      <c r="D53"/>
      <c r="E53"/>
      <c r="F53"/>
      <c r="G53"/>
      <c r="H53" s="69"/>
      <c r="I53" s="77"/>
      <c r="J53" s="24"/>
      <c r="K53" s="171"/>
      <c r="L53" s="170"/>
      <c r="M53" s="172"/>
      <c r="N53" s="172"/>
    </row>
    <row r="54" spans="1:14" ht="12.75" customHeight="1" thickBot="1">
      <c r="A54"/>
      <c r="B54"/>
      <c r="C54" s="113">
        <f>SUM(C16:C51)</f>
        <v>0</v>
      </c>
      <c r="D54" s="106" t="s">
        <v>44</v>
      </c>
      <c r="E54" s="107"/>
      <c r="F54" s="107"/>
      <c r="G54" s="108" t="str">
        <f>IF(SUM(G16:G51)=0,"NO ADJ",SUM(G16:G51))</f>
        <v>NO ADJ</v>
      </c>
      <c r="H54" s="70"/>
      <c r="I54" s="77"/>
      <c r="J54" s="24"/>
      <c r="K54" s="171"/>
      <c r="L54" s="170"/>
      <c r="M54" s="172"/>
      <c r="N54" s="172"/>
    </row>
    <row r="55" spans="1:14" ht="12.75" customHeight="1">
      <c r="A55"/>
      <c r="B55"/>
      <c r="C55"/>
      <c r="D55"/>
      <c r="E55"/>
      <c r="F55"/>
      <c r="G55"/>
      <c r="H55" s="70"/>
      <c r="I55" s="71"/>
      <c r="J55" s="24"/>
      <c r="K55" s="171"/>
      <c r="L55" s="170"/>
      <c r="M55" s="172"/>
      <c r="N55" s="172"/>
    </row>
    <row r="56" spans="1:14" ht="6.75" customHeight="1" thickBot="1">
      <c r="A56"/>
      <c r="B56"/>
      <c r="C56"/>
      <c r="D56"/>
      <c r="E56"/>
      <c r="F56"/>
      <c r="G56"/>
      <c r="H56" s="70"/>
      <c r="I56" s="71"/>
      <c r="J56" s="24"/>
      <c r="K56" s="173"/>
      <c r="L56" s="170"/>
      <c r="M56" s="172"/>
      <c r="N56" s="172"/>
    </row>
    <row r="57" spans="1:14" s="2" customFormat="1" ht="11.25" customHeight="1">
      <c r="A57" s="26"/>
      <c r="B57" s="26"/>
      <c r="C57" s="26"/>
      <c r="D57" s="27"/>
      <c r="E57" s="28"/>
      <c r="F57" s="26"/>
      <c r="G57" s="29"/>
      <c r="H57" s="29"/>
      <c r="I57" s="73"/>
      <c r="J57" s="39"/>
      <c r="K57" s="173"/>
      <c r="L57" s="154"/>
      <c r="M57" s="174"/>
      <c r="N57" s="174"/>
    </row>
    <row r="58" spans="1:14" s="2" customFormat="1" ht="11.25" customHeight="1">
      <c r="A58" s="30"/>
      <c r="B58" s="30"/>
      <c r="C58" s="30"/>
      <c r="D58" s="31"/>
      <c r="E58" s="32"/>
      <c r="F58" s="30"/>
      <c r="G58" s="33"/>
      <c r="H58" s="33"/>
      <c r="I58" s="25"/>
      <c r="J58" s="25"/>
      <c r="K58" s="171"/>
      <c r="L58" s="154"/>
      <c r="M58" s="174"/>
      <c r="N58" s="174"/>
    </row>
    <row r="59" spans="1:14" s="2" customFormat="1" ht="17.25" customHeight="1">
      <c r="A59" s="34"/>
      <c r="B59" s="30"/>
      <c r="C59" s="35"/>
      <c r="D59" s="36"/>
      <c r="E59" s="36"/>
      <c r="F59" s="36"/>
      <c r="G59" s="36"/>
      <c r="H59" s="36"/>
      <c r="I59" s="37"/>
      <c r="J59" s="25"/>
      <c r="K59" s="154"/>
      <c r="L59" s="154"/>
      <c r="M59" s="174"/>
      <c r="N59" s="174"/>
    </row>
    <row r="60" spans="1:14" s="2" customFormat="1" ht="17.25" customHeight="1">
      <c r="A60" s="155"/>
      <c r="B60" s="156"/>
      <c r="C60" s="157"/>
      <c r="D60" s="158"/>
      <c r="E60" s="158"/>
      <c r="F60" s="158"/>
      <c r="G60" s="158"/>
      <c r="H60" s="158"/>
      <c r="I60" s="153"/>
      <c r="J60" s="154"/>
      <c r="K60" s="154"/>
      <c r="L60" s="154"/>
      <c r="M60" s="154"/>
      <c r="N60" s="154"/>
    </row>
    <row r="61" spans="1:14" s="2" customFormat="1" ht="17.25" customHeight="1">
      <c r="A61" s="155"/>
      <c r="B61" s="156"/>
      <c r="C61" s="157"/>
      <c r="D61" s="158"/>
      <c r="E61" s="158"/>
      <c r="F61" s="158"/>
      <c r="G61" s="158"/>
      <c r="H61" s="158"/>
      <c r="I61" s="153"/>
      <c r="J61" s="154"/>
      <c r="K61" s="154"/>
      <c r="L61" s="154"/>
      <c r="M61" s="154"/>
      <c r="N61" s="154"/>
    </row>
    <row r="62" spans="1:14" s="2" customFormat="1" ht="17.25" customHeight="1">
      <c r="A62" s="7"/>
      <c r="B62" s="4"/>
      <c r="C62" s="7"/>
      <c r="D62" s="9"/>
      <c r="E62" s="9"/>
      <c r="F62" s="9"/>
      <c r="G62" s="9"/>
      <c r="H62" s="9"/>
      <c r="K62" s="154"/>
      <c r="L62" s="154"/>
      <c r="M62" s="154"/>
      <c r="N62" s="154"/>
    </row>
    <row r="63" spans="1:14" s="2" customFormat="1" ht="17.25" customHeight="1">
      <c r="A63" s="10"/>
      <c r="B63" s="5"/>
      <c r="C63" s="5"/>
      <c r="D63" s="9"/>
      <c r="E63" s="9"/>
      <c r="F63" s="9"/>
      <c r="G63" s="9"/>
      <c r="H63" s="9"/>
      <c r="I63" s="3"/>
      <c r="K63" s="154"/>
      <c r="L63" s="154"/>
      <c r="M63" s="154"/>
      <c r="N63" s="154"/>
    </row>
    <row r="64" spans="1:14" s="2" customFormat="1" ht="17.25" customHeight="1">
      <c r="A64" s="5"/>
      <c r="B64" s="5"/>
      <c r="C64" s="5"/>
      <c r="D64" s="9"/>
      <c r="E64" s="9"/>
      <c r="F64" s="9"/>
      <c r="G64" s="9"/>
      <c r="H64" s="9"/>
      <c r="I64" s="3"/>
      <c r="K64" s="154"/>
      <c r="L64" s="154"/>
      <c r="M64" s="154"/>
      <c r="N64" s="154"/>
    </row>
    <row r="65" spans="1:14" s="2" customFormat="1" ht="17.25" customHeight="1">
      <c r="A65" s="8"/>
      <c r="B65" s="8"/>
      <c r="C65" s="11"/>
      <c r="D65" s="8"/>
      <c r="E65" s="8"/>
      <c r="F65" s="5"/>
      <c r="G65" s="5"/>
      <c r="H65" s="5"/>
      <c r="K65" s="154"/>
      <c r="L65" s="154"/>
      <c r="M65" s="154"/>
      <c r="N65" s="154"/>
    </row>
    <row r="66" spans="1:14" s="2" customFormat="1" ht="17.25" customHeight="1">
      <c r="A66" s="5"/>
      <c r="B66" s="5"/>
      <c r="C66" s="6"/>
      <c r="D66" s="6"/>
      <c r="E66" s="5"/>
      <c r="F66" s="5"/>
      <c r="G66" s="5"/>
      <c r="H66" s="5"/>
      <c r="K66" s="154"/>
      <c r="L66" s="154"/>
      <c r="M66" s="154"/>
      <c r="N66" s="154"/>
    </row>
    <row r="67" spans="1:12" s="2" customFormat="1" ht="17.25" customHeight="1">
      <c r="A67" s="8"/>
      <c r="B67" s="8"/>
      <c r="C67" s="11"/>
      <c r="D67" s="8"/>
      <c r="E67" s="5"/>
      <c r="F67" s="5"/>
      <c r="G67" s="5"/>
      <c r="H67" s="5"/>
      <c r="L67" s="154"/>
    </row>
    <row r="68" spans="1:12" s="2" customFormat="1" ht="17.25" customHeight="1">
      <c r="A68" s="5"/>
      <c r="B68" s="5"/>
      <c r="C68" s="6"/>
      <c r="D68" s="6"/>
      <c r="E68" s="5"/>
      <c r="F68" s="5"/>
      <c r="G68" s="5"/>
      <c r="H68" s="5"/>
      <c r="L68" s="154"/>
    </row>
    <row r="69" spans="1:12" s="2" customFormat="1" ht="17.25" customHeight="1">
      <c r="A69" s="8"/>
      <c r="B69" s="8"/>
      <c r="C69" s="11"/>
      <c r="D69" s="8"/>
      <c r="E69" s="5"/>
      <c r="F69" s="5"/>
      <c r="G69" s="5"/>
      <c r="H69" s="5"/>
      <c r="L69" s="154"/>
    </row>
    <row r="70" spans="1:12" s="2" customFormat="1" ht="17.25" customHeight="1">
      <c r="A70" s="5"/>
      <c r="B70" s="5"/>
      <c r="C70" s="6"/>
      <c r="D70" s="6"/>
      <c r="E70" s="5"/>
      <c r="F70" s="5"/>
      <c r="G70" s="5"/>
      <c r="H70" s="5"/>
      <c r="L70" s="154"/>
    </row>
    <row r="71" spans="1:12" s="2" customFormat="1" ht="17.25" customHeight="1">
      <c r="A71" s="8"/>
      <c r="B71" s="8"/>
      <c r="C71" s="11"/>
      <c r="D71" s="8"/>
      <c r="E71" s="5"/>
      <c r="F71" s="5"/>
      <c r="G71" s="5"/>
      <c r="H71" s="5"/>
      <c r="L71" s="154"/>
    </row>
    <row r="72" spans="1:12" s="2" customFormat="1" ht="17.25" customHeight="1">
      <c r="A72" s="5"/>
      <c r="B72" s="5"/>
      <c r="C72" s="6"/>
      <c r="D72" s="6"/>
      <c r="E72" s="5"/>
      <c r="F72" s="5"/>
      <c r="G72" s="5"/>
      <c r="H72" s="5"/>
      <c r="L72" s="154"/>
    </row>
    <row r="73" spans="1:12" s="2" customFormat="1" ht="17.25" customHeight="1">
      <c r="A73" s="8"/>
      <c r="B73" s="8"/>
      <c r="C73" s="11"/>
      <c r="D73" s="8"/>
      <c r="E73" s="5"/>
      <c r="F73" s="5"/>
      <c r="G73" s="5"/>
      <c r="H73" s="5"/>
      <c r="L73" s="154"/>
    </row>
    <row r="74" spans="1:12" s="2" customFormat="1" ht="17.25" customHeight="1">
      <c r="A74" s="5"/>
      <c r="B74" s="12"/>
      <c r="C74" s="6"/>
      <c r="D74" s="12"/>
      <c r="E74" s="5"/>
      <c r="F74" s="5"/>
      <c r="G74" s="5"/>
      <c r="H74" s="5"/>
      <c r="L74" s="154"/>
    </row>
    <row r="75" spans="1:12" s="2" customFormat="1" ht="17.25" customHeight="1">
      <c r="A75" s="8"/>
      <c r="B75" s="8"/>
      <c r="C75" s="8"/>
      <c r="D75" s="11"/>
      <c r="E75" s="5"/>
      <c r="F75" s="5"/>
      <c r="G75" s="5"/>
      <c r="H75" s="5"/>
      <c r="L75" s="154"/>
    </row>
    <row r="76" spans="1:12" s="2" customFormat="1" ht="17.25" customHeight="1">
      <c r="A76" s="5"/>
      <c r="B76" s="5"/>
      <c r="C76" s="6"/>
      <c r="D76" s="6"/>
      <c r="E76" s="5"/>
      <c r="F76" s="5"/>
      <c r="G76" s="5"/>
      <c r="H76" s="5"/>
      <c r="L76" s="154"/>
    </row>
    <row r="77" spans="1:12" s="2" customFormat="1" ht="17.25" customHeight="1">
      <c r="A77" s="13"/>
      <c r="B77" s="13"/>
      <c r="C77" s="13"/>
      <c r="D77" s="13"/>
      <c r="E77" s="5"/>
      <c r="F77" s="5"/>
      <c r="G77" s="5"/>
      <c r="H77" s="5"/>
      <c r="L77" s="154"/>
    </row>
    <row r="78" spans="1:12" s="2" customFormat="1" ht="17.25" customHeight="1">
      <c r="A78" s="14"/>
      <c r="B78" s="12"/>
      <c r="C78" s="12"/>
      <c r="D78" s="12"/>
      <c r="E78" s="5"/>
      <c r="F78" s="5"/>
      <c r="G78" s="5"/>
      <c r="H78" s="5"/>
      <c r="L78" s="154"/>
    </row>
    <row r="79" spans="1:12" s="2" customFormat="1" ht="17.25" customHeight="1">
      <c r="A79" s="13"/>
      <c r="B79" s="13"/>
      <c r="C79" s="13"/>
      <c r="D79" s="13"/>
      <c r="E79" s="5"/>
      <c r="F79" s="5"/>
      <c r="G79" s="5"/>
      <c r="H79" s="5"/>
      <c r="L79" s="154"/>
    </row>
    <row r="80" spans="1:12" s="2" customFormat="1" ht="17.25" customHeight="1">
      <c r="A80" s="14"/>
      <c r="B80" s="12"/>
      <c r="C80" s="12"/>
      <c r="D80" s="12"/>
      <c r="E80" s="5"/>
      <c r="F80" s="5"/>
      <c r="G80" s="5"/>
      <c r="H80" s="5"/>
      <c r="L80" s="154"/>
    </row>
    <row r="81" spans="1:12" s="2" customFormat="1" ht="17.25" customHeight="1">
      <c r="A81" s="13"/>
      <c r="B81" s="13"/>
      <c r="C81" s="13"/>
      <c r="D81" s="13"/>
      <c r="E81" s="5"/>
      <c r="F81" s="5"/>
      <c r="G81" s="5"/>
      <c r="H81" s="5"/>
      <c r="L81" s="154"/>
    </row>
    <row r="82" spans="1:12" s="2" customFormat="1" ht="17.25" customHeight="1">
      <c r="A82" s="14"/>
      <c r="B82" s="12"/>
      <c r="C82" s="12"/>
      <c r="D82" s="12"/>
      <c r="E82" s="5"/>
      <c r="F82" s="5"/>
      <c r="G82" s="5"/>
      <c r="H82" s="5"/>
      <c r="L82" s="154"/>
    </row>
    <row r="83" spans="1:12" s="2" customFormat="1" ht="17.25" customHeight="1">
      <c r="A83" s="5"/>
      <c r="B83" s="5"/>
      <c r="C83" s="5"/>
      <c r="D83" s="5"/>
      <c r="E83" s="5"/>
      <c r="F83" s="5"/>
      <c r="G83" s="5"/>
      <c r="H83" s="5"/>
      <c r="L83" s="154"/>
    </row>
    <row r="84" spans="1:12" s="2" customFormat="1" ht="17.25" customHeight="1">
      <c r="A84" s="5"/>
      <c r="B84" s="5"/>
      <c r="C84" s="5"/>
      <c r="D84" s="5"/>
      <c r="E84" s="5"/>
      <c r="F84" s="5"/>
      <c r="G84" s="5"/>
      <c r="H84" s="5"/>
      <c r="L84" s="154"/>
    </row>
    <row r="85" spans="1:12" s="2" customFormat="1" ht="17.25" customHeight="1">
      <c r="A85" s="5"/>
      <c r="B85" s="5"/>
      <c r="C85" s="5"/>
      <c r="D85" s="5"/>
      <c r="E85" s="5"/>
      <c r="F85" s="5"/>
      <c r="G85" s="5"/>
      <c r="H85" s="5"/>
      <c r="L85" s="154"/>
    </row>
    <row r="86" spans="1:12" s="2" customFormat="1" ht="17.25" customHeight="1">
      <c r="A86" s="5"/>
      <c r="B86" s="5"/>
      <c r="C86" s="5"/>
      <c r="D86" s="5"/>
      <c r="E86" s="5"/>
      <c r="F86" s="5"/>
      <c r="G86" s="5"/>
      <c r="H86" s="5"/>
      <c r="L86" s="154"/>
    </row>
    <row r="87" spans="1:12" s="2" customFormat="1" ht="17.25" customHeight="1">
      <c r="A87" s="5"/>
      <c r="B87" s="5"/>
      <c r="C87" s="5"/>
      <c r="D87" s="5"/>
      <c r="E87" s="5"/>
      <c r="F87" s="5"/>
      <c r="G87" s="5"/>
      <c r="H87" s="5"/>
      <c r="L87" s="154"/>
    </row>
    <row r="88" spans="1:12" s="2" customFormat="1" ht="17.25" customHeight="1">
      <c r="A88" s="5"/>
      <c r="B88" s="5"/>
      <c r="C88" s="5"/>
      <c r="D88" s="5"/>
      <c r="E88" s="5"/>
      <c r="F88" s="5"/>
      <c r="G88" s="5"/>
      <c r="H88" s="5"/>
      <c r="L88" s="154"/>
    </row>
    <row r="89" spans="1:12" s="2" customFormat="1" ht="17.25" customHeight="1">
      <c r="A89" s="5"/>
      <c r="B89" s="5"/>
      <c r="C89" s="5"/>
      <c r="D89" s="5"/>
      <c r="E89" s="5"/>
      <c r="F89" s="5"/>
      <c r="G89" s="5"/>
      <c r="H89" s="5"/>
      <c r="L89" s="154"/>
    </row>
    <row r="90" spans="1:12" s="2" customFormat="1" ht="17.25" customHeight="1">
      <c r="A90" s="5"/>
      <c r="B90" s="5"/>
      <c r="C90" s="5"/>
      <c r="D90" s="5"/>
      <c r="E90" s="5"/>
      <c r="F90" s="5"/>
      <c r="G90" s="5"/>
      <c r="H90" s="5"/>
      <c r="L90" s="154"/>
    </row>
    <row r="91" spans="1:12" s="2" customFormat="1" ht="17.25" customHeight="1">
      <c r="A91" s="5"/>
      <c r="B91" s="5"/>
      <c r="C91" s="5"/>
      <c r="D91" s="5"/>
      <c r="E91" s="5"/>
      <c r="F91" s="5"/>
      <c r="G91" s="5"/>
      <c r="H91" s="5"/>
      <c r="L91" s="154"/>
    </row>
    <row r="92" spans="1:12" s="2" customFormat="1" ht="17.25" customHeight="1">
      <c r="A92" s="5"/>
      <c r="B92" s="5"/>
      <c r="C92" s="5"/>
      <c r="D92" s="5"/>
      <c r="E92" s="5"/>
      <c r="F92" s="5"/>
      <c r="G92" s="5"/>
      <c r="H92" s="5"/>
      <c r="L92" s="154"/>
    </row>
    <row r="93" spans="1:12" s="2" customFormat="1" ht="17.25" customHeight="1">
      <c r="A93" s="5"/>
      <c r="B93" s="5"/>
      <c r="C93" s="5"/>
      <c r="D93" s="5"/>
      <c r="E93" s="5"/>
      <c r="F93" s="5"/>
      <c r="G93" s="5"/>
      <c r="H93" s="5"/>
      <c r="L93" s="154"/>
    </row>
    <row r="94" spans="1:12" s="2" customFormat="1" ht="17.25" customHeight="1">
      <c r="A94" s="5"/>
      <c r="B94" s="5"/>
      <c r="C94" s="5"/>
      <c r="D94" s="5"/>
      <c r="E94" s="5"/>
      <c r="F94" s="5"/>
      <c r="G94" s="5"/>
      <c r="H94" s="5"/>
      <c r="L94" s="154"/>
    </row>
    <row r="95" spans="1:12" s="2" customFormat="1" ht="17.25" customHeight="1">
      <c r="A95" s="5"/>
      <c r="B95" s="5"/>
      <c r="C95" s="5"/>
      <c r="D95" s="5"/>
      <c r="E95" s="5"/>
      <c r="F95" s="5"/>
      <c r="G95" s="5"/>
      <c r="H95" s="5"/>
      <c r="L95" s="154"/>
    </row>
    <row r="96" spans="1:12" s="2" customFormat="1" ht="17.25" customHeight="1">
      <c r="A96" s="5"/>
      <c r="B96" s="5"/>
      <c r="C96" s="5"/>
      <c r="D96" s="5"/>
      <c r="E96" s="5"/>
      <c r="F96" s="5"/>
      <c r="G96" s="5"/>
      <c r="H96" s="5"/>
      <c r="L96" s="154"/>
    </row>
    <row r="97" spans="1:12" s="2" customFormat="1" ht="17.25" customHeight="1">
      <c r="A97" s="5"/>
      <c r="B97" s="5"/>
      <c r="C97" s="5"/>
      <c r="D97" s="5"/>
      <c r="E97" s="5"/>
      <c r="F97" s="5"/>
      <c r="G97" s="5"/>
      <c r="H97" s="5"/>
      <c r="L97" s="154"/>
    </row>
    <row r="98" spans="1:12" s="2" customFormat="1" ht="17.25" customHeight="1">
      <c r="A98" s="5"/>
      <c r="B98" s="5"/>
      <c r="C98" s="5"/>
      <c r="D98" s="5"/>
      <c r="E98" s="5"/>
      <c r="F98" s="5"/>
      <c r="G98" s="5"/>
      <c r="H98" s="5"/>
      <c r="L98" s="154"/>
    </row>
    <row r="99" s="2" customFormat="1" ht="17.25" customHeight="1">
      <c r="L99" s="154"/>
    </row>
    <row r="100" s="2" customFormat="1" ht="17.25" customHeight="1">
      <c r="L100" s="154"/>
    </row>
    <row r="101" s="2" customFormat="1" ht="17.25" customHeight="1">
      <c r="L101" s="154"/>
    </row>
    <row r="102" s="2" customFormat="1" ht="17.25" customHeight="1">
      <c r="L102" s="154"/>
    </row>
    <row r="103" s="2" customFormat="1" ht="17.25" customHeight="1">
      <c r="L103" s="154"/>
    </row>
    <row r="104" s="2" customFormat="1" ht="12">
      <c r="L104" s="154"/>
    </row>
    <row r="105" s="2" customFormat="1" ht="12">
      <c r="L105" s="154"/>
    </row>
    <row r="106" s="2" customFormat="1" ht="12">
      <c r="L106" s="154"/>
    </row>
    <row r="107" s="2" customFormat="1" ht="12">
      <c r="L107" s="154"/>
    </row>
    <row r="108" s="2" customFormat="1" ht="12">
      <c r="L108" s="154"/>
    </row>
    <row r="109" s="2" customFormat="1" ht="12">
      <c r="L109" s="154"/>
    </row>
    <row r="110" s="2" customFormat="1" ht="12">
      <c r="L110" s="154"/>
    </row>
    <row r="111" s="2" customFormat="1" ht="12">
      <c r="L111" s="154"/>
    </row>
    <row r="112" s="2" customFormat="1" ht="12">
      <c r="L112" s="154"/>
    </row>
    <row r="113" s="2" customFormat="1" ht="12">
      <c r="L113" s="154"/>
    </row>
    <row r="114" s="2" customFormat="1" ht="12">
      <c r="L114" s="154"/>
    </row>
    <row r="115" s="2" customFormat="1" ht="12">
      <c r="L115" s="154"/>
    </row>
    <row r="116" s="2" customFormat="1" ht="12">
      <c r="L116" s="154"/>
    </row>
    <row r="117" s="2" customFormat="1" ht="12">
      <c r="L117" s="154"/>
    </row>
    <row r="118" s="2" customFormat="1" ht="12">
      <c r="L118" s="154"/>
    </row>
    <row r="119" s="2" customFormat="1" ht="12">
      <c r="L119" s="154"/>
    </row>
    <row r="120" s="2" customFormat="1" ht="12">
      <c r="L120" s="154"/>
    </row>
    <row r="121" s="2" customFormat="1" ht="12">
      <c r="L121" s="154"/>
    </row>
    <row r="122" s="2" customFormat="1" ht="12">
      <c r="L122" s="154"/>
    </row>
    <row r="123" s="2" customFormat="1" ht="12">
      <c r="L123" s="154"/>
    </row>
    <row r="124" s="2" customFormat="1" ht="12">
      <c r="L124" s="154"/>
    </row>
    <row r="125" s="2" customFormat="1" ht="12">
      <c r="L125" s="154"/>
    </row>
    <row r="126" s="2" customFormat="1" ht="12">
      <c r="L126" s="154"/>
    </row>
    <row r="127" s="2" customFormat="1" ht="12">
      <c r="L127" s="154"/>
    </row>
    <row r="128" s="2" customFormat="1" ht="12">
      <c r="L128" s="154"/>
    </row>
    <row r="129" s="2" customFormat="1" ht="12">
      <c r="L129" s="154"/>
    </row>
    <row r="130" s="2" customFormat="1" ht="12">
      <c r="L130" s="154"/>
    </row>
    <row r="131" s="2" customFormat="1" ht="12">
      <c r="L131" s="154"/>
    </row>
    <row r="132" s="2" customFormat="1" ht="12">
      <c r="L132" s="154"/>
    </row>
    <row r="133" s="2" customFormat="1" ht="12">
      <c r="L133" s="154"/>
    </row>
    <row r="134" s="2" customFormat="1" ht="12">
      <c r="L134" s="154"/>
    </row>
    <row r="135" s="2" customFormat="1" ht="12">
      <c r="L135" s="154"/>
    </row>
    <row r="136" s="2" customFormat="1" ht="12">
      <c r="L136" s="154"/>
    </row>
    <row r="137" s="2" customFormat="1" ht="12">
      <c r="L137" s="154"/>
    </row>
    <row r="138" s="2" customFormat="1" ht="12">
      <c r="L138" s="154"/>
    </row>
    <row r="139" s="2" customFormat="1" ht="12">
      <c r="L139" s="154"/>
    </row>
    <row r="140" s="2" customFormat="1" ht="12">
      <c r="L140" s="154"/>
    </row>
    <row r="141" s="2" customFormat="1" ht="12">
      <c r="L141" s="154"/>
    </row>
    <row r="142" s="2" customFormat="1" ht="12">
      <c r="L142" s="154"/>
    </row>
    <row r="143" s="2" customFormat="1" ht="12">
      <c r="L143" s="154"/>
    </row>
    <row r="144" s="2" customFormat="1" ht="12">
      <c r="L144" s="154"/>
    </row>
    <row r="145" s="2" customFormat="1" ht="12">
      <c r="L145" s="154"/>
    </row>
    <row r="146" s="2" customFormat="1" ht="12">
      <c r="L146" s="154"/>
    </row>
    <row r="147" s="2" customFormat="1" ht="12">
      <c r="L147" s="154"/>
    </row>
    <row r="148" s="2" customFormat="1" ht="12">
      <c r="L148" s="154"/>
    </row>
    <row r="149" s="2" customFormat="1" ht="12">
      <c r="L149" s="154"/>
    </row>
    <row r="150" s="2" customFormat="1" ht="12">
      <c r="L150" s="154"/>
    </row>
    <row r="151" s="2" customFormat="1" ht="12">
      <c r="L151" s="154"/>
    </row>
    <row r="152" s="2" customFormat="1" ht="12">
      <c r="L152" s="154"/>
    </row>
    <row r="153" s="2" customFormat="1" ht="12">
      <c r="L153" s="154"/>
    </row>
    <row r="154" s="2" customFormat="1" ht="12">
      <c r="L154" s="154"/>
    </row>
    <row r="155" s="2" customFormat="1" ht="12">
      <c r="L155" s="154"/>
    </row>
    <row r="156" s="2" customFormat="1" ht="12">
      <c r="L156" s="154"/>
    </row>
    <row r="157" s="2" customFormat="1" ht="12">
      <c r="L157" s="154"/>
    </row>
    <row r="158" s="2" customFormat="1" ht="12">
      <c r="L158" s="154"/>
    </row>
    <row r="159" s="2" customFormat="1" ht="12">
      <c r="L159" s="154"/>
    </row>
    <row r="160" s="2" customFormat="1" ht="12">
      <c r="L160" s="154"/>
    </row>
    <row r="161" s="2" customFormat="1" ht="12">
      <c r="L161" s="154"/>
    </row>
    <row r="162" s="2" customFormat="1" ht="12">
      <c r="L162" s="154"/>
    </row>
    <row r="163" s="2" customFormat="1" ht="12">
      <c r="L163" s="154"/>
    </row>
    <row r="164" s="2" customFormat="1" ht="12">
      <c r="L164" s="154"/>
    </row>
    <row r="165" s="2" customFormat="1" ht="12">
      <c r="L165" s="154"/>
    </row>
    <row r="166" s="2" customFormat="1" ht="12">
      <c r="L166" s="154"/>
    </row>
    <row r="167" s="2" customFormat="1" ht="12">
      <c r="L167" s="154"/>
    </row>
    <row r="168" s="2" customFormat="1" ht="12">
      <c r="L168" s="154"/>
    </row>
    <row r="169" s="2" customFormat="1" ht="12">
      <c r="L169" s="154"/>
    </row>
    <row r="170" s="2" customFormat="1" ht="12">
      <c r="L170" s="154"/>
    </row>
    <row r="171" s="2" customFormat="1" ht="12">
      <c r="L171" s="154"/>
    </row>
    <row r="172" s="2" customFormat="1" ht="12">
      <c r="L172" s="154"/>
    </row>
    <row r="173" s="2" customFormat="1" ht="12">
      <c r="L173" s="154"/>
    </row>
    <row r="174" s="2" customFormat="1" ht="12">
      <c r="L174" s="154"/>
    </row>
    <row r="175" s="2" customFormat="1" ht="12">
      <c r="L175" s="154"/>
    </row>
    <row r="176" s="2" customFormat="1" ht="12">
      <c r="L176" s="154"/>
    </row>
    <row r="177" s="2" customFormat="1" ht="12">
      <c r="L177" s="154"/>
    </row>
    <row r="178" s="2" customFormat="1" ht="12">
      <c r="L178" s="154"/>
    </row>
    <row r="179" s="2" customFormat="1" ht="12">
      <c r="L179" s="154"/>
    </row>
    <row r="180" s="2" customFormat="1" ht="12">
      <c r="L180" s="154"/>
    </row>
    <row r="181" s="2" customFormat="1" ht="12">
      <c r="L181" s="154"/>
    </row>
    <row r="182" s="2" customFormat="1" ht="12">
      <c r="L182" s="154"/>
    </row>
    <row r="183" s="2" customFormat="1" ht="12">
      <c r="L183" s="154"/>
    </row>
    <row r="184" s="2" customFormat="1" ht="12">
      <c r="L184" s="154"/>
    </row>
    <row r="185" s="2" customFormat="1" ht="12">
      <c r="L185" s="154"/>
    </row>
    <row r="186" s="2" customFormat="1" ht="12">
      <c r="L186" s="154"/>
    </row>
    <row r="187" s="2" customFormat="1" ht="12">
      <c r="L187" s="154"/>
    </row>
    <row r="188" s="2" customFormat="1" ht="12">
      <c r="L188" s="154"/>
    </row>
    <row r="189" s="2" customFormat="1" ht="12">
      <c r="L189" s="154"/>
    </row>
    <row r="190" s="2" customFormat="1" ht="12">
      <c r="L190" s="154"/>
    </row>
    <row r="191" s="2" customFormat="1" ht="12">
      <c r="L191" s="154"/>
    </row>
    <row r="192" s="2" customFormat="1" ht="12">
      <c r="L192" s="154"/>
    </row>
    <row r="193" s="2" customFormat="1" ht="12">
      <c r="L193" s="154"/>
    </row>
    <row r="194" s="2" customFormat="1" ht="12">
      <c r="L194" s="154"/>
    </row>
    <row r="195" s="2" customFormat="1" ht="12">
      <c r="L195" s="154"/>
    </row>
    <row r="196" s="2" customFormat="1" ht="12">
      <c r="L196" s="154"/>
    </row>
    <row r="197" s="2" customFormat="1" ht="12">
      <c r="L197" s="154"/>
    </row>
    <row r="198" s="2" customFormat="1" ht="12">
      <c r="L198" s="154"/>
    </row>
    <row r="199" s="2" customFormat="1" ht="12">
      <c r="L199" s="154"/>
    </row>
    <row r="200" s="2" customFormat="1" ht="12">
      <c r="L200" s="154"/>
    </row>
    <row r="201" s="2" customFormat="1" ht="12">
      <c r="L201" s="154"/>
    </row>
    <row r="202" s="2" customFormat="1" ht="12">
      <c r="L202" s="154"/>
    </row>
    <row r="203" s="2" customFormat="1" ht="12">
      <c r="L203" s="154"/>
    </row>
    <row r="204" s="2" customFormat="1" ht="12">
      <c r="L204" s="154"/>
    </row>
    <row r="205" s="2" customFormat="1" ht="12">
      <c r="L205" s="154"/>
    </row>
    <row r="206" s="2" customFormat="1" ht="12">
      <c r="L206" s="154"/>
    </row>
    <row r="207" s="2" customFormat="1" ht="12">
      <c r="L207" s="154"/>
    </row>
    <row r="208" s="2" customFormat="1" ht="12">
      <c r="L208" s="154"/>
    </row>
    <row r="209" s="2" customFormat="1" ht="12">
      <c r="L209" s="154"/>
    </row>
    <row r="210" s="2" customFormat="1" ht="12">
      <c r="L210" s="154"/>
    </row>
    <row r="211" s="2" customFormat="1" ht="12">
      <c r="L211" s="154"/>
    </row>
    <row r="212" s="2" customFormat="1" ht="12">
      <c r="L212" s="154"/>
    </row>
    <row r="213" s="2" customFormat="1" ht="12">
      <c r="L213" s="154"/>
    </row>
    <row r="214" s="2" customFormat="1" ht="12">
      <c r="L214" s="154"/>
    </row>
    <row r="215" s="2" customFormat="1" ht="12">
      <c r="L215" s="154"/>
    </row>
    <row r="216" s="2" customFormat="1" ht="12">
      <c r="L216" s="154"/>
    </row>
    <row r="217" s="2" customFormat="1" ht="12">
      <c r="L217" s="154"/>
    </row>
    <row r="218" s="2" customFormat="1" ht="12">
      <c r="L218" s="154"/>
    </row>
    <row r="219" s="2" customFormat="1" ht="12">
      <c r="L219" s="154"/>
    </row>
    <row r="220" s="2" customFormat="1" ht="12">
      <c r="L220" s="154"/>
    </row>
    <row r="221" s="2" customFormat="1" ht="12">
      <c r="L221" s="154"/>
    </row>
    <row r="222" s="2" customFormat="1" ht="12">
      <c r="L222" s="154"/>
    </row>
    <row r="223" s="2" customFormat="1" ht="12">
      <c r="L223" s="154"/>
    </row>
    <row r="224" s="2" customFormat="1" ht="12">
      <c r="L224" s="154"/>
    </row>
    <row r="225" s="2" customFormat="1" ht="12">
      <c r="L225" s="154"/>
    </row>
    <row r="226" s="2" customFormat="1" ht="12">
      <c r="L226" s="154"/>
    </row>
    <row r="227" s="2" customFormat="1" ht="12">
      <c r="L227" s="154"/>
    </row>
    <row r="228" s="2" customFormat="1" ht="12">
      <c r="L228" s="154"/>
    </row>
    <row r="229" s="2" customFormat="1" ht="12">
      <c r="L229" s="154"/>
    </row>
    <row r="230" s="2" customFormat="1" ht="12">
      <c r="L230" s="154"/>
    </row>
    <row r="231" s="2" customFormat="1" ht="12">
      <c r="L231" s="154"/>
    </row>
    <row r="232" s="2" customFormat="1" ht="12">
      <c r="L232" s="154"/>
    </row>
    <row r="233" s="2" customFormat="1" ht="12">
      <c r="L233" s="154"/>
    </row>
    <row r="234" s="2" customFormat="1" ht="12">
      <c r="L234" s="154"/>
    </row>
    <row r="235" s="2" customFormat="1" ht="12">
      <c r="L235" s="154"/>
    </row>
    <row r="236" s="2" customFormat="1" ht="12">
      <c r="L236" s="154"/>
    </row>
    <row r="237" s="2" customFormat="1" ht="12">
      <c r="L237" s="154"/>
    </row>
    <row r="238" s="2" customFormat="1" ht="12">
      <c r="L238" s="154"/>
    </row>
    <row r="239" s="2" customFormat="1" ht="12">
      <c r="L239" s="154"/>
    </row>
    <row r="240" s="2" customFormat="1" ht="12">
      <c r="L240" s="154"/>
    </row>
    <row r="241" s="2" customFormat="1" ht="12">
      <c r="L241" s="154"/>
    </row>
    <row r="242" s="2" customFormat="1" ht="12">
      <c r="L242" s="154"/>
    </row>
    <row r="243" s="2" customFormat="1" ht="12">
      <c r="L243" s="154"/>
    </row>
    <row r="244" s="2" customFormat="1" ht="12">
      <c r="L244" s="154"/>
    </row>
    <row r="245" s="2" customFormat="1" ht="12">
      <c r="L245" s="154"/>
    </row>
    <row r="246" s="2" customFormat="1" ht="12">
      <c r="L246" s="154"/>
    </row>
    <row r="247" s="2" customFormat="1" ht="12">
      <c r="L247" s="166"/>
    </row>
    <row r="248" s="2" customFormat="1" ht="12">
      <c r="L248" s="166"/>
    </row>
    <row r="249" s="2" customFormat="1" ht="12">
      <c r="L249" s="166"/>
    </row>
  </sheetData>
  <printOptions horizontalCentered="1"/>
  <pageMargins left="0" right="0" top="0.25" bottom="0.25" header="0.25" footer="0.25"/>
  <pageSetup blackAndWhite="1" orientation="portrait" r:id="rId4"/>
  <headerFooter alignWithMargins="0">
    <oddHeader xml:space="preserve">&amp;R   </oddHead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O249"/>
  <sheetViews>
    <sheetView showGridLines="0" showRowColHeaders="0" showZeros="0" workbookViewId="0" topLeftCell="A1">
      <selection activeCell="A12" sqref="A12:G15"/>
    </sheetView>
  </sheetViews>
  <sheetFormatPr defaultColWidth="9.00390625" defaultRowHeight="12.75"/>
  <cols>
    <col min="1" max="1" width="14.875" style="1" customWidth="1"/>
    <col min="2" max="2" width="11.875" style="1" customWidth="1"/>
    <col min="3" max="3" width="15.125" style="1" customWidth="1"/>
    <col min="4" max="4" width="10.75390625" style="1" customWidth="1"/>
    <col min="5" max="5" width="10.00390625" style="1" customWidth="1"/>
    <col min="6" max="7" width="15.625" style="1" customWidth="1"/>
    <col min="8" max="8" width="1.12109375" style="1" customWidth="1"/>
    <col min="9" max="9" width="0" style="1" hidden="1" customWidth="1"/>
    <col min="10" max="10" width="6.625" style="1" customWidth="1"/>
    <col min="11" max="11" width="6.25390625" style="1" customWidth="1"/>
    <col min="12" max="12" width="6.875" style="166" customWidth="1"/>
    <col min="13" max="16" width="8.875" style="1" customWidth="1"/>
    <col min="17" max="17" width="13.00390625" style="1" customWidth="1"/>
    <col min="18" max="18" width="10.25390625" style="1" customWidth="1"/>
    <col min="19" max="16384" width="8.875" style="1" customWidth="1"/>
  </cols>
  <sheetData>
    <row r="1" spans="1:15" ht="19.5" customHeight="1" thickBot="1">
      <c r="A1" s="22"/>
      <c r="B1" s="23"/>
      <c r="C1" s="23"/>
      <c r="D1" s="23"/>
      <c r="E1" s="23"/>
      <c r="F1" s="23"/>
      <c r="G1" s="23"/>
      <c r="H1" s="23"/>
      <c r="I1" s="24"/>
      <c r="J1" s="24"/>
      <c r="K1" s="166"/>
      <c r="M1" s="166"/>
      <c r="N1" s="166"/>
      <c r="O1" s="166"/>
    </row>
    <row r="2" spans="1:15" ht="15" customHeight="1">
      <c r="A2" s="83" t="s">
        <v>0</v>
      </c>
      <c r="B2" s="19"/>
      <c r="C2" s="19"/>
      <c r="D2" s="19"/>
      <c r="E2" s="19"/>
      <c r="F2" s="19"/>
      <c r="G2" s="19"/>
      <c r="H2" s="61"/>
      <c r="I2" s="71"/>
      <c r="J2" s="24"/>
      <c r="K2" s="166"/>
      <c r="M2" s="166"/>
      <c r="N2" s="166"/>
      <c r="O2" s="166"/>
    </row>
    <row r="3" spans="1:15" ht="10.5" customHeight="1">
      <c r="A3" s="84" t="s">
        <v>1</v>
      </c>
      <c r="B3" s="85"/>
      <c r="C3" s="86"/>
      <c r="D3" s="87"/>
      <c r="E3" s="88"/>
      <c r="F3" s="88"/>
      <c r="G3" s="20"/>
      <c r="H3" s="62"/>
      <c r="I3" s="71"/>
      <c r="J3" s="24"/>
      <c r="K3" s="166"/>
      <c r="M3" s="166"/>
      <c r="N3" s="166"/>
      <c r="O3" s="166"/>
    </row>
    <row r="4" spans="1:15" ht="10.5" customHeight="1">
      <c r="A4" s="89" t="s">
        <v>2</v>
      </c>
      <c r="B4" s="88"/>
      <c r="C4" s="86"/>
      <c r="D4" s="87"/>
      <c r="E4" s="88"/>
      <c r="F4" s="88"/>
      <c r="G4" s="20"/>
      <c r="H4" s="62"/>
      <c r="I4" s="71"/>
      <c r="J4" s="24"/>
      <c r="K4" s="166"/>
      <c r="M4" s="166"/>
      <c r="N4" s="166"/>
      <c r="O4" s="166"/>
    </row>
    <row r="5" spans="1:15" ht="14.25" customHeight="1">
      <c r="A5" s="194" t="s">
        <v>52</v>
      </c>
      <c r="B5" s="88"/>
      <c r="C5" s="90"/>
      <c r="D5" s="91"/>
      <c r="E5" s="90"/>
      <c r="F5" s="88"/>
      <c r="G5" s="21"/>
      <c r="H5" s="63"/>
      <c r="I5" s="71"/>
      <c r="J5" s="24"/>
      <c r="K5" s="167"/>
      <c r="L5" s="167"/>
      <c r="M5" s="167"/>
      <c r="N5" s="167"/>
      <c r="O5" s="166"/>
    </row>
    <row r="6" spans="1:15" ht="12.75" customHeight="1">
      <c r="A6" s="92"/>
      <c r="B6" s="93"/>
      <c r="C6" s="90"/>
      <c r="D6" s="91"/>
      <c r="E6" s="90"/>
      <c r="F6" s="94" t="s">
        <v>45</v>
      </c>
      <c r="G6" s="59"/>
      <c r="H6" s="64"/>
      <c r="I6" s="71"/>
      <c r="J6" s="24"/>
      <c r="K6" s="167"/>
      <c r="L6" s="167"/>
      <c r="M6" s="167"/>
      <c r="N6" s="167"/>
      <c r="O6" s="166"/>
    </row>
    <row r="7" spans="1:15" s="15" customFormat="1" ht="12.75" customHeight="1">
      <c r="A7" s="114" t="s">
        <v>4</v>
      </c>
      <c r="B7" s="109">
        <f>'Asphalt Adj'!B7</f>
        <v>0</v>
      </c>
      <c r="C7" s="116"/>
      <c r="D7" s="114" t="s">
        <v>51</v>
      </c>
      <c r="E7" s="110">
        <f>'Asphalt Adj'!E7</f>
        <v>0</v>
      </c>
      <c r="F7" s="139"/>
      <c r="G7" s="139"/>
      <c r="H7" s="64"/>
      <c r="I7" s="72"/>
      <c r="J7" s="78"/>
      <c r="K7" s="168"/>
      <c r="L7" s="168"/>
      <c r="M7" s="168"/>
      <c r="N7" s="168"/>
      <c r="O7" s="175"/>
    </row>
    <row r="8" spans="1:15" s="15" customFormat="1" ht="12.75" customHeight="1">
      <c r="A8" s="114" t="s">
        <v>5</v>
      </c>
      <c r="B8" s="111">
        <f>'Asphalt Adj'!B8</f>
        <v>0</v>
      </c>
      <c r="C8" s="115"/>
      <c r="D8" s="114" t="s">
        <v>63</v>
      </c>
      <c r="E8" s="110">
        <f>'Asphalt Adj'!E8</f>
        <v>0</v>
      </c>
      <c r="F8" s="116"/>
      <c r="G8" s="116"/>
      <c r="H8" s="64"/>
      <c r="I8" s="72"/>
      <c r="J8" s="78"/>
      <c r="K8" s="168"/>
      <c r="L8" t="s">
        <v>62</v>
      </c>
      <c r="M8" s="168"/>
      <c r="N8" s="168"/>
      <c r="O8" s="175"/>
    </row>
    <row r="9" spans="1:15" s="15" customFormat="1" ht="12.75" customHeight="1">
      <c r="A9" s="114" t="s">
        <v>16</v>
      </c>
      <c r="B9" s="140"/>
      <c r="C9" s="114" t="s">
        <v>17</v>
      </c>
      <c r="D9" s="137"/>
      <c r="E9" s="114" t="s">
        <v>18</v>
      </c>
      <c r="F9" s="117"/>
      <c r="G9" s="118"/>
      <c r="H9" s="64"/>
      <c r="I9" s="72"/>
      <c r="J9" s="78"/>
      <c r="K9" s="168"/>
      <c r="L9" s="168">
        <v>4.348</v>
      </c>
      <c r="M9" s="168"/>
      <c r="N9" s="168"/>
      <c r="O9" s="175"/>
    </row>
    <row r="10" spans="1:15" s="15" customFormat="1" ht="12.75" customHeight="1">
      <c r="A10" s="114"/>
      <c r="B10" s="114"/>
      <c r="C10" s="41"/>
      <c r="D10" s="190" t="s">
        <v>61</v>
      </c>
      <c r="E10" s="188">
        <f>IF(B8=0,"",VLOOKUP(B8,[2]!kyasp,2))</f>
      </c>
      <c r="F10" s="41"/>
      <c r="G10" s="41"/>
      <c r="H10" s="64"/>
      <c r="I10" s="72"/>
      <c r="J10" s="79"/>
      <c r="K10" s="168"/>
      <c r="L10" s="168"/>
      <c r="M10" s="168"/>
      <c r="N10" s="168"/>
      <c r="O10" s="175"/>
    </row>
    <row r="11" spans="1:15" s="2" customFormat="1" ht="16.5" customHeight="1" thickBot="1">
      <c r="A11" s="16"/>
      <c r="B11" s="17"/>
      <c r="C11" s="17"/>
      <c r="D11" s="16" t="s">
        <v>60</v>
      </c>
      <c r="E11" s="188">
        <f>IF(E10="","",ROUND(E10/L9,2))</f>
      </c>
      <c r="F11" s="18"/>
      <c r="G11" s="17"/>
      <c r="H11" s="65"/>
      <c r="I11" s="73"/>
      <c r="J11" s="80"/>
      <c r="K11" s="169"/>
      <c r="L11" s="169"/>
      <c r="M11" s="169"/>
      <c r="N11" s="169"/>
      <c r="O11" s="154"/>
    </row>
    <row r="12" spans="1:15" ht="12" customHeight="1" thickTop="1">
      <c r="A12" s="43" t="s">
        <v>19</v>
      </c>
      <c r="B12" s="45" t="s">
        <v>55</v>
      </c>
      <c r="C12" s="44" t="s">
        <v>20</v>
      </c>
      <c r="D12" s="44" t="s">
        <v>21</v>
      </c>
      <c r="E12" s="45" t="s">
        <v>54</v>
      </c>
      <c r="F12" s="45" t="s">
        <v>22</v>
      </c>
      <c r="G12" s="46" t="s">
        <v>56</v>
      </c>
      <c r="H12" s="66"/>
      <c r="I12" s="71"/>
      <c r="J12" s="81"/>
      <c r="K12" s="167"/>
      <c r="L12" s="167"/>
      <c r="M12" s="167"/>
      <c r="N12" s="167"/>
      <c r="O12" s="166"/>
    </row>
    <row r="13" spans="1:15" ht="12" customHeight="1">
      <c r="A13" s="47" t="s">
        <v>23</v>
      </c>
      <c r="B13" s="48" t="s">
        <v>57</v>
      </c>
      <c r="C13" s="49" t="s">
        <v>25</v>
      </c>
      <c r="D13" s="49" t="s">
        <v>26</v>
      </c>
      <c r="E13" s="50" t="s">
        <v>30</v>
      </c>
      <c r="F13" s="50" t="s">
        <v>27</v>
      </c>
      <c r="G13" s="51"/>
      <c r="H13" s="66"/>
      <c r="I13" s="74"/>
      <c r="J13" s="81"/>
      <c r="K13" s="170"/>
      <c r="L13" s="170"/>
      <c r="M13" s="170"/>
      <c r="N13" s="170"/>
      <c r="O13" s="166"/>
    </row>
    <row r="14" spans="1:15" ht="12" customHeight="1">
      <c r="A14" s="52"/>
      <c r="B14" s="48" t="s">
        <v>24</v>
      </c>
      <c r="C14" s="49" t="s">
        <v>29</v>
      </c>
      <c r="D14" s="49" t="s">
        <v>24</v>
      </c>
      <c r="E14" s="50" t="s">
        <v>28</v>
      </c>
      <c r="F14" s="50" t="s">
        <v>31</v>
      </c>
      <c r="G14" s="53" t="s">
        <v>8</v>
      </c>
      <c r="H14" s="66"/>
      <c r="I14" s="75"/>
      <c r="J14" s="81"/>
      <c r="K14" s="166"/>
      <c r="M14" s="166"/>
      <c r="N14" s="166"/>
      <c r="O14" s="166"/>
    </row>
    <row r="15" spans="1:15" ht="12" customHeight="1" thickBot="1">
      <c r="A15" s="54"/>
      <c r="B15" s="49" t="s">
        <v>28</v>
      </c>
      <c r="C15" s="55" t="s">
        <v>32</v>
      </c>
      <c r="D15" s="55"/>
      <c r="E15" s="56" t="s">
        <v>33</v>
      </c>
      <c r="F15" s="57" t="s">
        <v>53</v>
      </c>
      <c r="G15" s="58"/>
      <c r="H15" s="67"/>
      <c r="I15" s="71"/>
      <c r="J15" s="24"/>
      <c r="K15" s="166"/>
      <c r="M15" s="166"/>
      <c r="N15" s="166"/>
      <c r="O15" s="166"/>
    </row>
    <row r="16" spans="1:15" ht="12.75" customHeight="1" thickTop="1">
      <c r="A16" s="184"/>
      <c r="B16" s="189">
        <f>IF(A16="","",ROUND(L16/$L$9,2))</f>
      </c>
      <c r="C16" s="185"/>
      <c r="D16" s="60">
        <f>IF(A16=0,"",$B$9)</f>
      </c>
      <c r="E16" s="104">
        <f>IF(A16="","",$E$11)</f>
      </c>
      <c r="F16" s="105">
        <f>IF(A16=0,0,IF(ROUND(((B16-$E$11)/$E$11),4)&gt;0.05,ROUND(((B16-$E$11)/$E$11)-0.05,4),IF(ROUND(((B16-$E$11)/$E$11),4)&lt;-0.05,ROUND((((B16-$E$11)/$E$11)+0.05),4),0)))</f>
        <v>0</v>
      </c>
      <c r="G16" s="40">
        <f>IF(A16=0,"",IF(ROUND((D16*C16*$E$11*F16),2)=0,"NO ADJ",ROUND((D16*C16*$E$11*F16),2)))</f>
      </c>
      <c r="H16" s="68"/>
      <c r="I16" s="76">
        <f>SUM($G$16:G16)</f>
        <v>0</v>
      </c>
      <c r="J16" s="24"/>
      <c r="K16" s="166"/>
      <c r="L16" s="103">
        <f>IF(A16=0,"",VLOOKUP(A16,[2]!kyasp,2))</f>
      </c>
      <c r="M16" s="166"/>
      <c r="N16" s="166"/>
      <c r="O16" s="166"/>
    </row>
    <row r="17" spans="1:15" ht="12.75" customHeight="1">
      <c r="A17" s="184"/>
      <c r="B17" s="189">
        <f aca="true" t="shared" si="0" ref="B17:B51">IF(A17="","",ROUND(L17/$L$9,2))</f>
      </c>
      <c r="C17" s="185"/>
      <c r="D17" s="60">
        <f aca="true" t="shared" si="1" ref="D17:D51">IF(A17=0,"",$B$9)</f>
      </c>
      <c r="E17" s="104">
        <f aca="true" t="shared" si="2" ref="E17:E51">IF(A17="","",$E$11)</f>
      </c>
      <c r="F17" s="105">
        <f aca="true" t="shared" si="3" ref="F17:F51">IF(A17=0,0,IF(ROUND(((B17-$E$11)/$E$11),4)&gt;0.05,ROUND(((B17-$E$11)/$E$11)-0.05,4),IF(ROUND(((B17-$E$11)/$E$11),4)&lt;-0.05,ROUND((((B17-$E$11)/$E$11)+0.05),4),0)))</f>
        <v>0</v>
      </c>
      <c r="G17" s="40">
        <f aca="true" t="shared" si="4" ref="G17:G51">IF(A17=0,"",IF(ROUND((D17*C17*$E$11*F17),2)=0,"NO ADJ",ROUND((D17*C17*$E$11*F17),2)))</f>
      </c>
      <c r="H17" s="68"/>
      <c r="I17" s="76">
        <f>SUM($G$16:G17)</f>
        <v>0</v>
      </c>
      <c r="J17" s="24"/>
      <c r="K17" s="166"/>
      <c r="L17" s="103">
        <f>IF(A17=0,"",VLOOKUP(A17,[2]!kyasp,2))</f>
      </c>
      <c r="M17" s="166"/>
      <c r="N17" s="166"/>
      <c r="O17" s="166"/>
    </row>
    <row r="18" spans="1:15" ht="12.75" customHeight="1">
      <c r="A18" s="184"/>
      <c r="B18" s="189">
        <f t="shared" si="0"/>
      </c>
      <c r="C18" s="185"/>
      <c r="D18" s="60">
        <f t="shared" si="1"/>
      </c>
      <c r="E18" s="104">
        <f t="shared" si="2"/>
      </c>
      <c r="F18" s="105">
        <f t="shared" si="3"/>
        <v>0</v>
      </c>
      <c r="G18" s="40">
        <f t="shared" si="4"/>
      </c>
      <c r="H18" s="68"/>
      <c r="I18" s="76">
        <f>SUM($G$16:G18)</f>
        <v>0</v>
      </c>
      <c r="J18" s="24"/>
      <c r="K18" s="166"/>
      <c r="L18" s="103">
        <f>IF(A18=0,"",VLOOKUP(A18,[2]!kyasp,2))</f>
      </c>
      <c r="M18" s="166"/>
      <c r="N18" s="166"/>
      <c r="O18" s="166"/>
    </row>
    <row r="19" spans="1:15" ht="12.75" customHeight="1">
      <c r="A19" s="184"/>
      <c r="B19" s="189">
        <f t="shared" si="0"/>
      </c>
      <c r="C19" s="185"/>
      <c r="D19" s="60">
        <f t="shared" si="1"/>
      </c>
      <c r="E19" s="104">
        <f t="shared" si="2"/>
      </c>
      <c r="F19" s="105">
        <f t="shared" si="3"/>
        <v>0</v>
      </c>
      <c r="G19" s="40">
        <f t="shared" si="4"/>
      </c>
      <c r="H19" s="68"/>
      <c r="I19" s="76">
        <f>SUM($G$16:G19)</f>
        <v>0</v>
      </c>
      <c r="J19" s="24"/>
      <c r="K19" s="166"/>
      <c r="L19" s="103">
        <f>IF(A19=0,"",VLOOKUP(A19,[2]!kyasp,2))</f>
      </c>
      <c r="M19" s="166"/>
      <c r="N19" s="166"/>
      <c r="O19" s="166"/>
    </row>
    <row r="20" spans="1:15" ht="12.75" customHeight="1">
      <c r="A20" s="184"/>
      <c r="B20" s="189">
        <f t="shared" si="0"/>
      </c>
      <c r="C20" s="185"/>
      <c r="D20" s="60">
        <f t="shared" si="1"/>
      </c>
      <c r="E20" s="104">
        <f t="shared" si="2"/>
      </c>
      <c r="F20" s="105">
        <f t="shared" si="3"/>
        <v>0</v>
      </c>
      <c r="G20" s="40">
        <f t="shared" si="4"/>
      </c>
      <c r="H20" s="68"/>
      <c r="I20" s="76">
        <f>SUM($G$16:G20)</f>
        <v>0</v>
      </c>
      <c r="J20" s="24"/>
      <c r="K20" s="166"/>
      <c r="L20" s="103">
        <f>IF(A20=0,"",VLOOKUP(A20,[2]!kyasp,2))</f>
      </c>
      <c r="M20" s="166"/>
      <c r="N20" s="166"/>
      <c r="O20" s="166"/>
    </row>
    <row r="21" spans="1:15" ht="12.75" customHeight="1">
      <c r="A21" s="184"/>
      <c r="B21" s="189">
        <f t="shared" si="0"/>
      </c>
      <c r="C21" s="185"/>
      <c r="D21" s="60">
        <f t="shared" si="1"/>
      </c>
      <c r="E21" s="104">
        <f t="shared" si="2"/>
      </c>
      <c r="F21" s="105">
        <f t="shared" si="3"/>
        <v>0</v>
      </c>
      <c r="G21" s="40">
        <f t="shared" si="4"/>
      </c>
      <c r="H21" s="68"/>
      <c r="I21" s="76">
        <f>SUM($G$16:G21)</f>
        <v>0</v>
      </c>
      <c r="J21" s="24"/>
      <c r="K21" s="166"/>
      <c r="L21" s="103">
        <f>IF(A21=0,"",VLOOKUP(A21,[2]!kyasp,2))</f>
      </c>
      <c r="M21" s="166"/>
      <c r="N21" s="166"/>
      <c r="O21" s="166"/>
    </row>
    <row r="22" spans="1:15" ht="12.75" customHeight="1">
      <c r="A22" s="184"/>
      <c r="B22" s="189">
        <f t="shared" si="0"/>
      </c>
      <c r="C22" s="185"/>
      <c r="D22" s="60">
        <f t="shared" si="1"/>
      </c>
      <c r="E22" s="104">
        <f t="shared" si="2"/>
      </c>
      <c r="F22" s="105">
        <f t="shared" si="3"/>
        <v>0</v>
      </c>
      <c r="G22" s="40">
        <f t="shared" si="4"/>
      </c>
      <c r="H22" s="68"/>
      <c r="I22" s="76">
        <f>SUM($G$16:G22)</f>
        <v>0</v>
      </c>
      <c r="J22" s="24"/>
      <c r="K22" s="166"/>
      <c r="L22" s="103">
        <f>IF(A22=0,"",VLOOKUP(A22,[2]!kyasp,2))</f>
      </c>
      <c r="M22" s="166"/>
      <c r="N22" s="166"/>
      <c r="O22" s="166"/>
    </row>
    <row r="23" spans="1:15" ht="12.75" customHeight="1">
      <c r="A23" s="184"/>
      <c r="B23" s="189">
        <f t="shared" si="0"/>
      </c>
      <c r="C23" s="185"/>
      <c r="D23" s="60">
        <f t="shared" si="1"/>
      </c>
      <c r="E23" s="104">
        <f t="shared" si="2"/>
      </c>
      <c r="F23" s="105">
        <f t="shared" si="3"/>
        <v>0</v>
      </c>
      <c r="G23" s="40">
        <f t="shared" si="4"/>
      </c>
      <c r="H23" s="68"/>
      <c r="I23" s="76">
        <f>SUM($G$16:G23)</f>
        <v>0</v>
      </c>
      <c r="J23" s="24"/>
      <c r="K23" s="166"/>
      <c r="L23" s="103">
        <f>IF(A23=0,"",VLOOKUP(A23,[2]!kyasp,2))</f>
      </c>
      <c r="M23" s="166"/>
      <c r="N23" s="166"/>
      <c r="O23" s="166"/>
    </row>
    <row r="24" spans="1:15" ht="12.75" customHeight="1">
      <c r="A24" s="184"/>
      <c r="B24" s="189">
        <f t="shared" si="0"/>
      </c>
      <c r="C24" s="185"/>
      <c r="D24" s="60">
        <f t="shared" si="1"/>
      </c>
      <c r="E24" s="104">
        <f t="shared" si="2"/>
      </c>
      <c r="F24" s="105">
        <f t="shared" si="3"/>
        <v>0</v>
      </c>
      <c r="G24" s="40">
        <f t="shared" si="4"/>
      </c>
      <c r="H24" s="68"/>
      <c r="I24" s="76">
        <f>SUM($G$16:G24)</f>
        <v>0</v>
      </c>
      <c r="J24" s="24"/>
      <c r="K24" s="166"/>
      <c r="L24" s="103">
        <f>IF(A24=0,"",VLOOKUP(A24,[2]!kyasp,2))</f>
      </c>
      <c r="M24" s="166"/>
      <c r="N24" s="166"/>
      <c r="O24" s="166"/>
    </row>
    <row r="25" spans="1:15" ht="12.75" customHeight="1">
      <c r="A25" s="184"/>
      <c r="B25" s="189">
        <f t="shared" si="0"/>
      </c>
      <c r="C25" s="185"/>
      <c r="D25" s="60">
        <f t="shared" si="1"/>
      </c>
      <c r="E25" s="104">
        <f t="shared" si="2"/>
      </c>
      <c r="F25" s="105">
        <f t="shared" si="3"/>
        <v>0</v>
      </c>
      <c r="G25" s="40">
        <f t="shared" si="4"/>
      </c>
      <c r="H25" s="68"/>
      <c r="I25" s="76">
        <f>SUM($G$16:G25)</f>
        <v>0</v>
      </c>
      <c r="J25" s="24"/>
      <c r="K25" s="166"/>
      <c r="L25" s="103">
        <f>IF(A25=0,"",VLOOKUP(A25,[2]!kyasp,2))</f>
      </c>
      <c r="M25" s="166"/>
      <c r="N25" s="166"/>
      <c r="O25" s="166"/>
    </row>
    <row r="26" spans="1:15" ht="12.75" customHeight="1">
      <c r="A26" s="184"/>
      <c r="B26" s="189">
        <f t="shared" si="0"/>
      </c>
      <c r="C26" s="185"/>
      <c r="D26" s="60">
        <f t="shared" si="1"/>
      </c>
      <c r="E26" s="104">
        <f t="shared" si="2"/>
      </c>
      <c r="F26" s="105">
        <f t="shared" si="3"/>
        <v>0</v>
      </c>
      <c r="G26" s="40">
        <f t="shared" si="4"/>
      </c>
      <c r="H26" s="68"/>
      <c r="I26" s="76">
        <f>SUM($G$16:G26)</f>
        <v>0</v>
      </c>
      <c r="J26" s="24"/>
      <c r="K26" s="166"/>
      <c r="L26" s="103">
        <f>IF(A26=0,"",VLOOKUP(A26,[2]!kyasp,2))</f>
      </c>
      <c r="M26" s="166"/>
      <c r="N26" s="166"/>
      <c r="O26" s="166"/>
    </row>
    <row r="27" spans="1:15" ht="12.75" customHeight="1">
      <c r="A27" s="184"/>
      <c r="B27" s="189">
        <f t="shared" si="0"/>
      </c>
      <c r="C27" s="185"/>
      <c r="D27" s="60">
        <f t="shared" si="1"/>
      </c>
      <c r="E27" s="104">
        <f t="shared" si="2"/>
      </c>
      <c r="F27" s="105">
        <f t="shared" si="3"/>
        <v>0</v>
      </c>
      <c r="G27" s="40">
        <f t="shared" si="4"/>
      </c>
      <c r="H27" s="68"/>
      <c r="I27" s="76">
        <f>SUM($G$16:G27)</f>
        <v>0</v>
      </c>
      <c r="J27" s="24"/>
      <c r="K27" s="166"/>
      <c r="L27" s="103">
        <f>IF(A27=0,"",VLOOKUP(A27,[2]!kyasp,2))</f>
      </c>
      <c r="M27" s="166"/>
      <c r="N27" s="166"/>
      <c r="O27" s="166"/>
    </row>
    <row r="28" spans="1:15" ht="12.75" customHeight="1">
      <c r="A28" s="184"/>
      <c r="B28" s="189">
        <f t="shared" si="0"/>
      </c>
      <c r="C28" s="185"/>
      <c r="D28" s="60">
        <f t="shared" si="1"/>
      </c>
      <c r="E28" s="104">
        <f t="shared" si="2"/>
      </c>
      <c r="F28" s="105">
        <f t="shared" si="3"/>
        <v>0</v>
      </c>
      <c r="G28" s="40">
        <f t="shared" si="4"/>
      </c>
      <c r="H28" s="68"/>
      <c r="I28" s="76">
        <f>SUM($G$16:G28)</f>
        <v>0</v>
      </c>
      <c r="J28" s="24"/>
      <c r="K28" s="166"/>
      <c r="L28" s="103">
        <f>IF(A28=0,"",VLOOKUP(A28,[2]!kyasp,2))</f>
      </c>
      <c r="M28" s="166"/>
      <c r="N28" s="166"/>
      <c r="O28" s="166"/>
    </row>
    <row r="29" spans="1:15" ht="12.75" customHeight="1">
      <c r="A29" s="184"/>
      <c r="B29" s="189">
        <f t="shared" si="0"/>
      </c>
      <c r="C29" s="185"/>
      <c r="D29" s="60">
        <f t="shared" si="1"/>
      </c>
      <c r="E29" s="104">
        <f t="shared" si="2"/>
      </c>
      <c r="F29" s="105">
        <f t="shared" si="3"/>
        <v>0</v>
      </c>
      <c r="G29" s="40">
        <f t="shared" si="4"/>
      </c>
      <c r="H29" s="68"/>
      <c r="I29" s="76">
        <f>SUM($G$16:G29)</f>
        <v>0</v>
      </c>
      <c r="J29" s="24"/>
      <c r="K29" s="166"/>
      <c r="L29" s="103">
        <f>IF(A29=0,"",VLOOKUP(A29,[2]!kyasp,2))</f>
      </c>
      <c r="M29" s="166"/>
      <c r="N29" s="166"/>
      <c r="O29" s="166"/>
    </row>
    <row r="30" spans="1:15" ht="12.75" customHeight="1">
      <c r="A30" s="184"/>
      <c r="B30" s="189">
        <f t="shared" si="0"/>
      </c>
      <c r="C30" s="185"/>
      <c r="D30" s="60">
        <f t="shared" si="1"/>
      </c>
      <c r="E30" s="104">
        <f t="shared" si="2"/>
      </c>
      <c r="F30" s="105">
        <f t="shared" si="3"/>
        <v>0</v>
      </c>
      <c r="G30" s="40">
        <f t="shared" si="4"/>
      </c>
      <c r="H30" s="68"/>
      <c r="I30" s="76">
        <f>SUM($G$16:G30)</f>
        <v>0</v>
      </c>
      <c r="J30" s="24"/>
      <c r="K30" s="166"/>
      <c r="L30" s="103">
        <f>IF(A30=0,"",VLOOKUP(A30,[2]!kyasp,2))</f>
      </c>
      <c r="M30" s="166"/>
      <c r="N30" s="166"/>
      <c r="O30" s="166"/>
    </row>
    <row r="31" spans="1:15" ht="12.75" customHeight="1">
      <c r="A31" s="184"/>
      <c r="B31" s="189">
        <f t="shared" si="0"/>
      </c>
      <c r="C31" s="185"/>
      <c r="D31" s="60">
        <f t="shared" si="1"/>
      </c>
      <c r="E31" s="104">
        <f t="shared" si="2"/>
      </c>
      <c r="F31" s="105">
        <f t="shared" si="3"/>
        <v>0</v>
      </c>
      <c r="G31" s="40">
        <f t="shared" si="4"/>
      </c>
      <c r="H31" s="68"/>
      <c r="I31" s="76">
        <f>SUM($G$16:G31)</f>
        <v>0</v>
      </c>
      <c r="J31" s="24"/>
      <c r="K31" s="166"/>
      <c r="L31" s="103">
        <f>IF(A31=0,"",VLOOKUP(A31,[2]!kyasp,2))</f>
      </c>
      <c r="M31" s="166"/>
      <c r="N31" s="166"/>
      <c r="O31" s="166"/>
    </row>
    <row r="32" spans="1:15" ht="12.75" customHeight="1">
      <c r="A32" s="184"/>
      <c r="B32" s="189">
        <f t="shared" si="0"/>
      </c>
      <c r="C32" s="185"/>
      <c r="D32" s="60">
        <f t="shared" si="1"/>
      </c>
      <c r="E32" s="104">
        <f t="shared" si="2"/>
      </c>
      <c r="F32" s="105">
        <f t="shared" si="3"/>
        <v>0</v>
      </c>
      <c r="G32" s="40">
        <f t="shared" si="4"/>
      </c>
      <c r="H32" s="68"/>
      <c r="I32" s="76">
        <f>SUM($G$16:G32)</f>
        <v>0</v>
      </c>
      <c r="J32" s="24"/>
      <c r="K32" s="166"/>
      <c r="L32" s="103">
        <f>IF(A32=0,"",VLOOKUP(A32,[2]!kyasp,2))</f>
      </c>
      <c r="M32" s="166"/>
      <c r="N32" s="166"/>
      <c r="O32" s="166"/>
    </row>
    <row r="33" spans="1:15" ht="12.75" customHeight="1">
      <c r="A33" s="184"/>
      <c r="B33" s="189">
        <f t="shared" si="0"/>
      </c>
      <c r="C33" s="185"/>
      <c r="D33" s="60">
        <f t="shared" si="1"/>
      </c>
      <c r="E33" s="104">
        <f t="shared" si="2"/>
      </c>
      <c r="F33" s="105">
        <f t="shared" si="3"/>
        <v>0</v>
      </c>
      <c r="G33" s="40">
        <f t="shared" si="4"/>
      </c>
      <c r="H33" s="68"/>
      <c r="I33" s="76">
        <f>SUM($G$16:G33)</f>
        <v>0</v>
      </c>
      <c r="J33" s="24"/>
      <c r="K33" s="166"/>
      <c r="L33" s="103">
        <f>IF(A33=0,"",VLOOKUP(A33,[2]!kyasp,2))</f>
      </c>
      <c r="M33" s="166"/>
      <c r="N33" s="166"/>
      <c r="O33" s="166"/>
    </row>
    <row r="34" spans="1:15" ht="12.75" customHeight="1">
      <c r="A34" s="184"/>
      <c r="B34" s="189">
        <f t="shared" si="0"/>
      </c>
      <c r="C34" s="185"/>
      <c r="D34" s="60">
        <f t="shared" si="1"/>
      </c>
      <c r="E34" s="104">
        <f t="shared" si="2"/>
      </c>
      <c r="F34" s="105">
        <f t="shared" si="3"/>
        <v>0</v>
      </c>
      <c r="G34" s="40">
        <f t="shared" si="4"/>
      </c>
      <c r="H34" s="68"/>
      <c r="I34" s="76">
        <f>SUM($G$16:G34)</f>
        <v>0</v>
      </c>
      <c r="J34" s="24"/>
      <c r="K34" s="166"/>
      <c r="L34" s="103">
        <f>IF(A34=0,"",VLOOKUP(A34,[2]!kyasp,2))</f>
      </c>
      <c r="M34" s="166"/>
      <c r="N34" s="166"/>
      <c r="O34" s="166"/>
    </row>
    <row r="35" spans="1:15" ht="12.75" customHeight="1">
      <c r="A35" s="184"/>
      <c r="B35" s="189">
        <f t="shared" si="0"/>
      </c>
      <c r="C35" s="185"/>
      <c r="D35" s="60">
        <f t="shared" si="1"/>
      </c>
      <c r="E35" s="104">
        <f t="shared" si="2"/>
      </c>
      <c r="F35" s="105">
        <f t="shared" si="3"/>
        <v>0</v>
      </c>
      <c r="G35" s="40">
        <f t="shared" si="4"/>
      </c>
      <c r="H35" s="68"/>
      <c r="I35" s="76">
        <f>SUM($G$16:G35)</f>
        <v>0</v>
      </c>
      <c r="J35" s="24"/>
      <c r="K35" s="166"/>
      <c r="L35" s="103">
        <f>IF(A35=0,"",VLOOKUP(A35,[2]!kyasp,2))</f>
      </c>
      <c r="M35" s="166"/>
      <c r="N35" s="166"/>
      <c r="O35" s="166"/>
    </row>
    <row r="36" spans="1:15" ht="12.75" customHeight="1">
      <c r="A36" s="184"/>
      <c r="B36" s="189">
        <f t="shared" si="0"/>
      </c>
      <c r="C36" s="185"/>
      <c r="D36" s="60">
        <f t="shared" si="1"/>
      </c>
      <c r="E36" s="104">
        <f t="shared" si="2"/>
      </c>
      <c r="F36" s="105">
        <f t="shared" si="3"/>
        <v>0</v>
      </c>
      <c r="G36" s="40">
        <f t="shared" si="4"/>
      </c>
      <c r="H36" s="68"/>
      <c r="I36" s="76">
        <f>SUM($G$16:G36)</f>
        <v>0</v>
      </c>
      <c r="J36" s="24"/>
      <c r="K36" s="166"/>
      <c r="L36" s="103">
        <f>IF(A36=0,"",VLOOKUP(A36,[2]!kyasp,2))</f>
      </c>
      <c r="M36" s="166"/>
      <c r="N36" s="166"/>
      <c r="O36" s="166"/>
    </row>
    <row r="37" spans="1:15" ht="12.75" customHeight="1">
      <c r="A37" s="184"/>
      <c r="B37" s="189">
        <f t="shared" si="0"/>
      </c>
      <c r="C37" s="185"/>
      <c r="D37" s="60">
        <f t="shared" si="1"/>
      </c>
      <c r="E37" s="104">
        <f t="shared" si="2"/>
      </c>
      <c r="F37" s="105">
        <f t="shared" si="3"/>
        <v>0</v>
      </c>
      <c r="G37" s="40">
        <f t="shared" si="4"/>
      </c>
      <c r="H37" s="68"/>
      <c r="I37" s="76">
        <f>SUM($G$16:G37)</f>
        <v>0</v>
      </c>
      <c r="J37" s="24"/>
      <c r="K37" s="166"/>
      <c r="L37" s="103">
        <f>IF(A37=0,"",VLOOKUP(A37,[2]!kyasp,2))</f>
      </c>
      <c r="M37" s="166"/>
      <c r="N37" s="166"/>
      <c r="O37" s="166"/>
    </row>
    <row r="38" spans="1:15" ht="12.75" customHeight="1">
      <c r="A38" s="184"/>
      <c r="B38" s="189">
        <f t="shared" si="0"/>
      </c>
      <c r="C38" s="185"/>
      <c r="D38" s="60">
        <f t="shared" si="1"/>
      </c>
      <c r="E38" s="104">
        <f t="shared" si="2"/>
      </c>
      <c r="F38" s="105">
        <f t="shared" si="3"/>
        <v>0</v>
      </c>
      <c r="G38" s="40">
        <f t="shared" si="4"/>
      </c>
      <c r="H38" s="68"/>
      <c r="I38" s="76">
        <f>SUM($G$16:G38)</f>
        <v>0</v>
      </c>
      <c r="J38" s="24"/>
      <c r="K38" s="166"/>
      <c r="L38" s="103">
        <f>IF(A38=0,"",VLOOKUP(A38,[2]!kyasp,2))</f>
      </c>
      <c r="M38" s="166"/>
      <c r="N38" s="166"/>
      <c r="O38" s="166"/>
    </row>
    <row r="39" spans="1:15" ht="12.75" customHeight="1">
      <c r="A39" s="184"/>
      <c r="B39" s="189">
        <f t="shared" si="0"/>
      </c>
      <c r="C39" s="185"/>
      <c r="D39" s="60">
        <f t="shared" si="1"/>
      </c>
      <c r="E39" s="104">
        <f t="shared" si="2"/>
      </c>
      <c r="F39" s="105">
        <f t="shared" si="3"/>
        <v>0</v>
      </c>
      <c r="G39" s="40">
        <f t="shared" si="4"/>
      </c>
      <c r="H39" s="68"/>
      <c r="I39" s="76">
        <f>SUM($G$16:G39)</f>
        <v>0</v>
      </c>
      <c r="J39" s="24"/>
      <c r="K39" s="166"/>
      <c r="L39" s="103">
        <f>IF(A39=0,"",VLOOKUP(A39,[2]!kyasp,2))</f>
      </c>
      <c r="M39" s="166"/>
      <c r="N39" s="166"/>
      <c r="O39" s="166"/>
    </row>
    <row r="40" spans="1:15" ht="12.75" customHeight="1">
      <c r="A40" s="184"/>
      <c r="B40" s="189">
        <f t="shared" si="0"/>
      </c>
      <c r="C40" s="185"/>
      <c r="D40" s="60">
        <f t="shared" si="1"/>
      </c>
      <c r="E40" s="104">
        <f t="shared" si="2"/>
      </c>
      <c r="F40" s="105">
        <f t="shared" si="3"/>
        <v>0</v>
      </c>
      <c r="G40" s="40">
        <f t="shared" si="4"/>
      </c>
      <c r="H40" s="68"/>
      <c r="I40" s="76">
        <f>SUM($G$16:G40)</f>
        <v>0</v>
      </c>
      <c r="J40" s="24"/>
      <c r="K40" s="166"/>
      <c r="L40" s="103">
        <f>IF(A40=0,"",VLOOKUP(A40,[2]!kyasp,2))</f>
      </c>
      <c r="M40" s="166"/>
      <c r="N40" s="166"/>
      <c r="O40" s="166"/>
    </row>
    <row r="41" spans="1:15" ht="12.75" customHeight="1">
      <c r="A41" s="184"/>
      <c r="B41" s="189">
        <f t="shared" si="0"/>
      </c>
      <c r="C41" s="185"/>
      <c r="D41" s="60">
        <f t="shared" si="1"/>
      </c>
      <c r="E41" s="104">
        <f t="shared" si="2"/>
      </c>
      <c r="F41" s="105">
        <f t="shared" si="3"/>
        <v>0</v>
      </c>
      <c r="G41" s="40">
        <f t="shared" si="4"/>
      </c>
      <c r="H41" s="68"/>
      <c r="I41" s="76">
        <f>SUM($G$16:G41)</f>
        <v>0</v>
      </c>
      <c r="J41" s="24"/>
      <c r="K41" s="166"/>
      <c r="L41" s="103">
        <f>IF(A41=0,"",VLOOKUP(A41,[2]!kyasp,2))</f>
      </c>
      <c r="M41" s="166"/>
      <c r="N41" s="166"/>
      <c r="O41" s="166"/>
    </row>
    <row r="42" spans="1:15" ht="12.75" customHeight="1">
      <c r="A42" s="184"/>
      <c r="B42" s="189">
        <f t="shared" si="0"/>
      </c>
      <c r="C42" s="185"/>
      <c r="D42" s="60">
        <f t="shared" si="1"/>
      </c>
      <c r="E42" s="104">
        <f t="shared" si="2"/>
      </c>
      <c r="F42" s="105">
        <f t="shared" si="3"/>
        <v>0</v>
      </c>
      <c r="G42" s="40">
        <f t="shared" si="4"/>
      </c>
      <c r="H42" s="68"/>
      <c r="I42" s="76">
        <f>SUM($G$16:G42)</f>
        <v>0</v>
      </c>
      <c r="J42" s="24"/>
      <c r="K42" s="166"/>
      <c r="L42" s="103">
        <f>IF(A42=0,"",VLOOKUP(A42,[2]!kyasp,2))</f>
      </c>
      <c r="M42" s="166"/>
      <c r="N42" s="166"/>
      <c r="O42" s="166"/>
    </row>
    <row r="43" spans="1:15" ht="12.75" customHeight="1">
      <c r="A43" s="184"/>
      <c r="B43" s="189">
        <f t="shared" si="0"/>
      </c>
      <c r="C43" s="185"/>
      <c r="D43" s="60">
        <f t="shared" si="1"/>
      </c>
      <c r="E43" s="104">
        <f t="shared" si="2"/>
      </c>
      <c r="F43" s="105">
        <f t="shared" si="3"/>
        <v>0</v>
      </c>
      <c r="G43" s="40">
        <f t="shared" si="4"/>
      </c>
      <c r="H43" s="68"/>
      <c r="I43" s="76">
        <f>SUM($G$16:G43)</f>
        <v>0</v>
      </c>
      <c r="J43" s="24"/>
      <c r="K43" s="166"/>
      <c r="L43" s="103">
        <f>IF(A43=0,"",VLOOKUP(A43,[2]!kyasp,2))</f>
      </c>
      <c r="M43" s="166"/>
      <c r="N43" s="166"/>
      <c r="O43" s="166"/>
    </row>
    <row r="44" spans="1:15" ht="12.75" customHeight="1">
      <c r="A44" s="184"/>
      <c r="B44" s="189">
        <f t="shared" si="0"/>
      </c>
      <c r="C44" s="185"/>
      <c r="D44" s="60">
        <f t="shared" si="1"/>
      </c>
      <c r="E44" s="104">
        <f t="shared" si="2"/>
      </c>
      <c r="F44" s="105">
        <f t="shared" si="3"/>
        <v>0</v>
      </c>
      <c r="G44" s="40">
        <f t="shared" si="4"/>
      </c>
      <c r="H44" s="68"/>
      <c r="I44" s="76">
        <f>SUM($G$16:G44)</f>
        <v>0</v>
      </c>
      <c r="J44" s="24"/>
      <c r="K44" s="166"/>
      <c r="L44" s="103">
        <f>IF(A44=0,"",VLOOKUP(A44,[2]!kyasp,2))</f>
      </c>
      <c r="M44" s="166"/>
      <c r="N44" s="166"/>
      <c r="O44" s="166"/>
    </row>
    <row r="45" spans="1:15" ht="12.75" customHeight="1">
      <c r="A45" s="184"/>
      <c r="B45" s="189">
        <f t="shared" si="0"/>
      </c>
      <c r="C45" s="185"/>
      <c r="D45" s="60">
        <f t="shared" si="1"/>
      </c>
      <c r="E45" s="104">
        <f t="shared" si="2"/>
      </c>
      <c r="F45" s="105">
        <f t="shared" si="3"/>
        <v>0</v>
      </c>
      <c r="G45" s="40">
        <f t="shared" si="4"/>
      </c>
      <c r="H45" s="68"/>
      <c r="I45" s="76">
        <f>SUM($G$16:G45)</f>
        <v>0</v>
      </c>
      <c r="J45" s="24"/>
      <c r="K45" s="166"/>
      <c r="L45" s="103">
        <f>IF(A45=0,"",VLOOKUP(A45,[2]!kyasp,2))</f>
      </c>
      <c r="M45" s="166"/>
      <c r="N45" s="166"/>
      <c r="O45" s="166"/>
    </row>
    <row r="46" spans="1:15" ht="13.5" customHeight="1">
      <c r="A46" s="184"/>
      <c r="B46" s="189">
        <f t="shared" si="0"/>
      </c>
      <c r="C46" s="185"/>
      <c r="D46" s="60">
        <f t="shared" si="1"/>
      </c>
      <c r="E46" s="104">
        <f t="shared" si="2"/>
      </c>
      <c r="F46" s="105">
        <f t="shared" si="3"/>
        <v>0</v>
      </c>
      <c r="G46" s="40">
        <f t="shared" si="4"/>
      </c>
      <c r="H46" s="68"/>
      <c r="I46" s="76">
        <f>SUM($G$16:G46)</f>
        <v>0</v>
      </c>
      <c r="J46" s="24"/>
      <c r="K46" s="166"/>
      <c r="L46" s="103">
        <f>IF(A46=0,"",VLOOKUP(A46,[2]!kyasp,2))</f>
      </c>
      <c r="M46" s="166"/>
      <c r="N46" s="166"/>
      <c r="O46" s="166"/>
    </row>
    <row r="47" spans="1:15" ht="12.75" customHeight="1">
      <c r="A47" s="184"/>
      <c r="B47" s="189">
        <f t="shared" si="0"/>
      </c>
      <c r="C47" s="185"/>
      <c r="D47" s="60">
        <f t="shared" si="1"/>
      </c>
      <c r="E47" s="104">
        <f t="shared" si="2"/>
      </c>
      <c r="F47" s="105">
        <f t="shared" si="3"/>
        <v>0</v>
      </c>
      <c r="G47" s="40">
        <f t="shared" si="4"/>
      </c>
      <c r="H47" s="68"/>
      <c r="I47" s="76"/>
      <c r="J47" s="24"/>
      <c r="K47" s="171"/>
      <c r="L47" s="170"/>
      <c r="M47" s="172"/>
      <c r="N47" s="172"/>
      <c r="O47" s="166"/>
    </row>
    <row r="48" spans="1:15" ht="12.75" customHeight="1">
      <c r="A48" s="184"/>
      <c r="B48" s="189">
        <f t="shared" si="0"/>
      </c>
      <c r="C48" s="185"/>
      <c r="D48" s="60">
        <f t="shared" si="1"/>
      </c>
      <c r="E48" s="104">
        <f t="shared" si="2"/>
      </c>
      <c r="F48" s="105">
        <f t="shared" si="3"/>
        <v>0</v>
      </c>
      <c r="G48" s="40">
        <f t="shared" si="4"/>
      </c>
      <c r="H48" s="69"/>
      <c r="I48" s="77"/>
      <c r="J48" s="24"/>
      <c r="K48" s="171"/>
      <c r="L48" s="170"/>
      <c r="M48" s="172"/>
      <c r="N48" s="172"/>
      <c r="O48" s="166"/>
    </row>
    <row r="49" spans="1:15" ht="12.75" customHeight="1">
      <c r="A49" s="184"/>
      <c r="B49" s="189">
        <f t="shared" si="0"/>
      </c>
      <c r="C49" s="185"/>
      <c r="D49" s="60">
        <f t="shared" si="1"/>
      </c>
      <c r="E49" s="104">
        <f t="shared" si="2"/>
      </c>
      <c r="F49" s="105">
        <f t="shared" si="3"/>
        <v>0</v>
      </c>
      <c r="G49" s="40">
        <f t="shared" si="4"/>
      </c>
      <c r="H49" s="69"/>
      <c r="I49" s="77"/>
      <c r="J49" s="24"/>
      <c r="K49" s="171"/>
      <c r="L49" s="170"/>
      <c r="M49" s="172"/>
      <c r="N49" s="172"/>
      <c r="O49" s="166"/>
    </row>
    <row r="50" spans="1:15" ht="12.75" customHeight="1">
      <c r="A50" s="184"/>
      <c r="B50" s="189">
        <f t="shared" si="0"/>
      </c>
      <c r="C50" s="185"/>
      <c r="D50" s="60">
        <f t="shared" si="1"/>
      </c>
      <c r="E50" s="104">
        <f t="shared" si="2"/>
      </c>
      <c r="F50" s="105">
        <f t="shared" si="3"/>
        <v>0</v>
      </c>
      <c r="G50" s="40">
        <f t="shared" si="4"/>
      </c>
      <c r="H50" s="69"/>
      <c r="I50" s="77"/>
      <c r="J50" s="24"/>
      <c r="K50" s="171"/>
      <c r="L50" s="170"/>
      <c r="M50" s="172"/>
      <c r="N50" s="172"/>
      <c r="O50" s="166"/>
    </row>
    <row r="51" spans="1:15" ht="12.75" customHeight="1">
      <c r="A51" s="184"/>
      <c r="B51" s="189">
        <f t="shared" si="0"/>
      </c>
      <c r="C51" s="185"/>
      <c r="D51" s="60">
        <f t="shared" si="1"/>
      </c>
      <c r="E51" s="104">
        <f t="shared" si="2"/>
      </c>
      <c r="F51" s="105">
        <f t="shared" si="3"/>
        <v>0</v>
      </c>
      <c r="G51" s="40">
        <f t="shared" si="4"/>
      </c>
      <c r="H51" s="69"/>
      <c r="I51" s="77"/>
      <c r="J51" s="24"/>
      <c r="K51" s="171"/>
      <c r="L51" s="170"/>
      <c r="M51" s="172"/>
      <c r="N51" s="172"/>
      <c r="O51" s="166"/>
    </row>
    <row r="52" spans="1:15" ht="12.75" customHeight="1">
      <c r="A52"/>
      <c r="B52"/>
      <c r="C52"/>
      <c r="D52"/>
      <c r="E52"/>
      <c r="F52"/>
      <c r="G52"/>
      <c r="H52" s="69"/>
      <c r="I52" s="77"/>
      <c r="J52" s="24"/>
      <c r="K52" s="171"/>
      <c r="L52" s="170"/>
      <c r="M52" s="172"/>
      <c r="N52" s="172"/>
      <c r="O52" s="166"/>
    </row>
    <row r="53" spans="1:15" ht="12.75" customHeight="1" thickBot="1">
      <c r="A53"/>
      <c r="B53"/>
      <c r="C53"/>
      <c r="D53"/>
      <c r="E53"/>
      <c r="F53"/>
      <c r="G53"/>
      <c r="H53" s="69"/>
      <c r="I53" s="77"/>
      <c r="J53" s="24"/>
      <c r="K53" s="171"/>
      <c r="L53" s="170"/>
      <c r="M53" s="172"/>
      <c r="N53" s="172"/>
      <c r="O53" s="166"/>
    </row>
    <row r="54" spans="1:15" ht="12.75" customHeight="1" thickBot="1">
      <c r="A54"/>
      <c r="B54"/>
      <c r="C54" s="113">
        <f>SUM(C16:C51)</f>
        <v>0</v>
      </c>
      <c r="D54" s="106" t="s">
        <v>46</v>
      </c>
      <c r="E54" s="107"/>
      <c r="F54" s="107"/>
      <c r="G54" s="108" t="str">
        <f>IF(SUM(G16:G51)=0,"NO ADJ",SUM(G16:G51))</f>
        <v>NO ADJ</v>
      </c>
      <c r="H54" s="70"/>
      <c r="I54" s="77"/>
      <c r="J54" s="24"/>
      <c r="K54" s="171"/>
      <c r="L54" s="170"/>
      <c r="M54" s="172"/>
      <c r="N54" s="172"/>
      <c r="O54" s="166"/>
    </row>
    <row r="55" spans="1:15" ht="12.75" customHeight="1">
      <c r="A55"/>
      <c r="B55"/>
      <c r="C55"/>
      <c r="D55"/>
      <c r="E55"/>
      <c r="F55"/>
      <c r="G55"/>
      <c r="H55" s="70"/>
      <c r="I55" s="71"/>
      <c r="J55" s="24"/>
      <c r="K55" s="171"/>
      <c r="L55" s="170"/>
      <c r="M55" s="172"/>
      <c r="N55" s="172"/>
      <c r="O55" s="166"/>
    </row>
    <row r="56" spans="1:15" ht="6.75" customHeight="1" thickBot="1">
      <c r="A56"/>
      <c r="B56"/>
      <c r="C56"/>
      <c r="D56"/>
      <c r="E56"/>
      <c r="F56"/>
      <c r="G56"/>
      <c r="H56" s="70"/>
      <c r="I56" s="71"/>
      <c r="J56" s="24"/>
      <c r="K56" s="173"/>
      <c r="L56" s="170"/>
      <c r="M56" s="172"/>
      <c r="N56" s="172"/>
      <c r="O56" s="166"/>
    </row>
    <row r="57" spans="1:15" s="2" customFormat="1" ht="11.25" customHeight="1">
      <c r="A57" s="26"/>
      <c r="B57" s="26"/>
      <c r="C57" s="26"/>
      <c r="D57" s="27"/>
      <c r="E57" s="28"/>
      <c r="F57" s="26"/>
      <c r="G57" s="29"/>
      <c r="H57" s="29"/>
      <c r="I57" s="73"/>
      <c r="J57" s="39"/>
      <c r="K57" s="173"/>
      <c r="L57" s="154"/>
      <c r="M57" s="174"/>
      <c r="N57" s="174"/>
      <c r="O57" s="154"/>
    </row>
    <row r="58" spans="1:15" s="2" customFormat="1" ht="11.25" customHeight="1">
      <c r="A58" s="30"/>
      <c r="B58" s="30"/>
      <c r="C58" s="30"/>
      <c r="D58" s="31"/>
      <c r="E58" s="32"/>
      <c r="F58" s="30"/>
      <c r="G58" s="33"/>
      <c r="H58" s="33"/>
      <c r="I58" s="25"/>
      <c r="J58" s="25"/>
      <c r="K58" s="171"/>
      <c r="L58" s="154"/>
      <c r="M58" s="174"/>
      <c r="N58" s="174"/>
      <c r="O58" s="154"/>
    </row>
    <row r="59" spans="1:15" s="2" customFormat="1" ht="17.25" customHeight="1">
      <c r="A59" s="34"/>
      <c r="B59" s="30"/>
      <c r="C59" s="35"/>
      <c r="D59" s="36"/>
      <c r="E59" s="36"/>
      <c r="F59" s="36"/>
      <c r="G59" s="36"/>
      <c r="H59" s="36"/>
      <c r="I59" s="37"/>
      <c r="J59" s="25"/>
      <c r="K59" s="154"/>
      <c r="L59" s="154"/>
      <c r="M59" s="174"/>
      <c r="N59" s="174"/>
      <c r="O59" s="154"/>
    </row>
    <row r="60" spans="1:15" s="2" customFormat="1" ht="17.25" customHeight="1">
      <c r="A60" s="38"/>
      <c r="B60" s="156"/>
      <c r="C60" s="157"/>
      <c r="D60" s="158"/>
      <c r="E60" s="158"/>
      <c r="F60" s="158"/>
      <c r="G60" s="158"/>
      <c r="H60" s="158"/>
      <c r="I60" s="153"/>
      <c r="J60" s="154"/>
      <c r="K60" s="154"/>
      <c r="L60" s="154"/>
      <c r="M60" s="154"/>
      <c r="N60" s="154"/>
      <c r="O60" s="154"/>
    </row>
    <row r="61" spans="1:15" s="2" customFormat="1" ht="17.25" customHeight="1">
      <c r="A61" s="38"/>
      <c r="B61" s="156"/>
      <c r="C61" s="157"/>
      <c r="D61" s="158"/>
      <c r="E61" s="158"/>
      <c r="F61" s="158"/>
      <c r="G61" s="158"/>
      <c r="H61" s="158"/>
      <c r="I61" s="153"/>
      <c r="J61" s="154"/>
      <c r="K61" s="154"/>
      <c r="L61" s="154"/>
      <c r="M61" s="154"/>
      <c r="N61" s="154"/>
      <c r="O61" s="154"/>
    </row>
    <row r="62" spans="1:15" s="2" customFormat="1" ht="17.25" customHeight="1">
      <c r="A62" s="7"/>
      <c r="B62" s="4"/>
      <c r="C62" s="7"/>
      <c r="D62" s="9"/>
      <c r="E62" s="9"/>
      <c r="F62" s="9"/>
      <c r="G62" s="9"/>
      <c r="H62" s="9"/>
      <c r="K62" s="154"/>
      <c r="L62" s="154"/>
      <c r="M62" s="154"/>
      <c r="N62" s="154"/>
      <c r="O62" s="154"/>
    </row>
    <row r="63" spans="1:15" s="2" customFormat="1" ht="17.25" customHeight="1">
      <c r="A63" s="10"/>
      <c r="B63" s="5"/>
      <c r="C63" s="5"/>
      <c r="D63" s="9"/>
      <c r="E63" s="9"/>
      <c r="F63" s="9"/>
      <c r="G63" s="9"/>
      <c r="H63" s="9"/>
      <c r="I63" s="3"/>
      <c r="K63" s="154"/>
      <c r="L63" s="154"/>
      <c r="M63" s="154"/>
      <c r="N63" s="154"/>
      <c r="O63" s="154"/>
    </row>
    <row r="64" spans="1:12" s="2" customFormat="1" ht="17.25" customHeight="1">
      <c r="A64" s="5"/>
      <c r="B64" s="5"/>
      <c r="C64" s="5"/>
      <c r="D64" s="9"/>
      <c r="E64" s="9"/>
      <c r="F64" s="9"/>
      <c r="G64" s="9"/>
      <c r="H64" s="9"/>
      <c r="I64" s="3"/>
      <c r="L64" s="154"/>
    </row>
    <row r="65" spans="1:12" s="2" customFormat="1" ht="17.25" customHeight="1">
      <c r="A65" s="8"/>
      <c r="B65" s="8"/>
      <c r="C65" s="11"/>
      <c r="D65" s="8"/>
      <c r="E65" s="8"/>
      <c r="F65" s="5"/>
      <c r="G65" s="5"/>
      <c r="H65" s="5"/>
      <c r="L65" s="154"/>
    </row>
    <row r="66" spans="1:12" s="2" customFormat="1" ht="17.25" customHeight="1">
      <c r="A66" s="5"/>
      <c r="B66" s="5"/>
      <c r="C66" s="6"/>
      <c r="D66" s="6"/>
      <c r="E66" s="5"/>
      <c r="F66" s="5"/>
      <c r="G66" s="5"/>
      <c r="H66" s="5"/>
      <c r="L66" s="154"/>
    </row>
    <row r="67" spans="1:12" s="2" customFormat="1" ht="17.25" customHeight="1">
      <c r="A67" s="8"/>
      <c r="B67" s="8"/>
      <c r="C67" s="11"/>
      <c r="D67" s="8"/>
      <c r="E67" s="5"/>
      <c r="F67" s="5"/>
      <c r="G67" s="5"/>
      <c r="H67" s="5"/>
      <c r="L67" s="154"/>
    </row>
    <row r="68" spans="1:12" s="2" customFormat="1" ht="17.25" customHeight="1">
      <c r="A68" s="5"/>
      <c r="B68" s="5"/>
      <c r="C68" s="6"/>
      <c r="D68" s="6"/>
      <c r="E68" s="5"/>
      <c r="F68" s="5"/>
      <c r="G68" s="5"/>
      <c r="H68" s="5"/>
      <c r="L68" s="154"/>
    </row>
    <row r="69" spans="1:12" s="2" customFormat="1" ht="17.25" customHeight="1">
      <c r="A69" s="8"/>
      <c r="B69" s="8"/>
      <c r="C69" s="11"/>
      <c r="D69" s="8"/>
      <c r="E69" s="5"/>
      <c r="F69" s="5"/>
      <c r="G69" s="5"/>
      <c r="H69" s="5"/>
      <c r="L69" s="154"/>
    </row>
    <row r="70" spans="1:12" s="2" customFormat="1" ht="17.25" customHeight="1">
      <c r="A70" s="5"/>
      <c r="B70" s="5"/>
      <c r="C70" s="6"/>
      <c r="D70" s="6"/>
      <c r="E70" s="5"/>
      <c r="F70" s="5"/>
      <c r="G70" s="5"/>
      <c r="H70" s="5"/>
      <c r="L70" s="154"/>
    </row>
    <row r="71" spans="1:12" s="2" customFormat="1" ht="17.25" customHeight="1">
      <c r="A71" s="8"/>
      <c r="B71" s="8"/>
      <c r="C71" s="11"/>
      <c r="D71" s="8"/>
      <c r="E71" s="5"/>
      <c r="F71" s="5"/>
      <c r="G71" s="5"/>
      <c r="H71" s="5"/>
      <c r="L71" s="154"/>
    </row>
    <row r="72" spans="1:12" s="2" customFormat="1" ht="17.25" customHeight="1">
      <c r="A72" s="5"/>
      <c r="B72" s="5"/>
      <c r="C72" s="6"/>
      <c r="D72" s="6"/>
      <c r="E72" s="5"/>
      <c r="F72" s="5"/>
      <c r="G72" s="5"/>
      <c r="H72" s="5"/>
      <c r="L72" s="154"/>
    </row>
    <row r="73" spans="1:12" s="2" customFormat="1" ht="17.25" customHeight="1">
      <c r="A73" s="8"/>
      <c r="B73" s="8"/>
      <c r="C73" s="11"/>
      <c r="D73" s="8"/>
      <c r="E73" s="5"/>
      <c r="F73" s="5"/>
      <c r="G73" s="5"/>
      <c r="H73" s="5"/>
      <c r="L73" s="154"/>
    </row>
    <row r="74" spans="1:12" s="2" customFormat="1" ht="17.25" customHeight="1">
      <c r="A74" s="5"/>
      <c r="B74" s="12"/>
      <c r="C74" s="6"/>
      <c r="D74" s="12"/>
      <c r="E74" s="5"/>
      <c r="F74" s="5"/>
      <c r="G74" s="5"/>
      <c r="H74" s="5"/>
      <c r="L74" s="154"/>
    </row>
    <row r="75" spans="1:12" s="2" customFormat="1" ht="17.25" customHeight="1">
      <c r="A75" s="8"/>
      <c r="B75" s="8"/>
      <c r="C75" s="8"/>
      <c r="D75" s="11"/>
      <c r="E75" s="5"/>
      <c r="F75" s="5"/>
      <c r="G75" s="5"/>
      <c r="H75" s="5"/>
      <c r="L75" s="154"/>
    </row>
    <row r="76" spans="1:12" s="2" customFormat="1" ht="17.25" customHeight="1">
      <c r="A76" s="5"/>
      <c r="B76" s="5"/>
      <c r="C76" s="6"/>
      <c r="D76" s="6"/>
      <c r="E76" s="5"/>
      <c r="F76" s="5"/>
      <c r="G76" s="5"/>
      <c r="H76" s="5"/>
      <c r="L76" s="154"/>
    </row>
    <row r="77" spans="1:12" s="2" customFormat="1" ht="17.25" customHeight="1">
      <c r="A77" s="13"/>
      <c r="B77" s="13"/>
      <c r="C77" s="13"/>
      <c r="D77" s="13"/>
      <c r="E77" s="5"/>
      <c r="F77" s="5"/>
      <c r="G77" s="5"/>
      <c r="H77" s="5"/>
      <c r="L77" s="154"/>
    </row>
    <row r="78" spans="1:12" s="2" customFormat="1" ht="17.25" customHeight="1">
      <c r="A78" s="14"/>
      <c r="B78" s="12"/>
      <c r="C78" s="12"/>
      <c r="D78" s="12"/>
      <c r="E78" s="5"/>
      <c r="F78" s="5"/>
      <c r="G78" s="5"/>
      <c r="H78" s="5"/>
      <c r="L78" s="154"/>
    </row>
    <row r="79" spans="1:12" s="2" customFormat="1" ht="17.25" customHeight="1">
      <c r="A79" s="13"/>
      <c r="B79" s="13"/>
      <c r="C79" s="13"/>
      <c r="D79" s="13"/>
      <c r="E79" s="5"/>
      <c r="F79" s="5"/>
      <c r="G79" s="5"/>
      <c r="H79" s="5"/>
      <c r="L79" s="154"/>
    </row>
    <row r="80" spans="1:12" s="2" customFormat="1" ht="17.25" customHeight="1">
      <c r="A80" s="14"/>
      <c r="B80" s="12"/>
      <c r="C80" s="12"/>
      <c r="D80" s="12"/>
      <c r="E80" s="5"/>
      <c r="F80" s="5"/>
      <c r="G80" s="5"/>
      <c r="H80" s="5"/>
      <c r="L80" s="154"/>
    </row>
    <row r="81" spans="1:12" s="2" customFormat="1" ht="17.25" customHeight="1">
      <c r="A81" s="13"/>
      <c r="B81" s="13"/>
      <c r="C81" s="13"/>
      <c r="D81" s="13"/>
      <c r="E81" s="5"/>
      <c r="F81" s="5"/>
      <c r="G81" s="5"/>
      <c r="H81" s="5"/>
      <c r="L81" s="154"/>
    </row>
    <row r="82" spans="1:12" s="2" customFormat="1" ht="17.25" customHeight="1">
      <c r="A82" s="14"/>
      <c r="B82" s="12"/>
      <c r="C82" s="12"/>
      <c r="D82" s="12"/>
      <c r="E82" s="5"/>
      <c r="F82" s="5"/>
      <c r="G82" s="5"/>
      <c r="H82" s="5"/>
      <c r="L82" s="154"/>
    </row>
    <row r="83" spans="1:12" s="2" customFormat="1" ht="17.25" customHeight="1">
      <c r="A83" s="5"/>
      <c r="B83" s="5"/>
      <c r="C83" s="5"/>
      <c r="D83" s="5"/>
      <c r="E83" s="5"/>
      <c r="F83" s="5"/>
      <c r="G83" s="5"/>
      <c r="H83" s="5"/>
      <c r="L83" s="154"/>
    </row>
    <row r="84" spans="1:12" s="2" customFormat="1" ht="17.25" customHeight="1">
      <c r="A84" s="5"/>
      <c r="B84" s="5"/>
      <c r="C84" s="5"/>
      <c r="D84" s="5"/>
      <c r="E84" s="5"/>
      <c r="F84" s="5"/>
      <c r="G84" s="5"/>
      <c r="H84" s="5"/>
      <c r="L84" s="154"/>
    </row>
    <row r="85" spans="1:12" s="2" customFormat="1" ht="17.25" customHeight="1">
      <c r="A85" s="5"/>
      <c r="B85" s="5"/>
      <c r="C85" s="5"/>
      <c r="D85" s="5"/>
      <c r="E85" s="5"/>
      <c r="F85" s="5"/>
      <c r="G85" s="5"/>
      <c r="H85" s="5"/>
      <c r="L85" s="154"/>
    </row>
    <row r="86" spans="1:12" s="2" customFormat="1" ht="17.25" customHeight="1">
      <c r="A86" s="5"/>
      <c r="B86" s="5"/>
      <c r="C86" s="5"/>
      <c r="D86" s="5"/>
      <c r="E86" s="5"/>
      <c r="F86" s="5"/>
      <c r="G86" s="5"/>
      <c r="H86" s="5"/>
      <c r="L86" s="154"/>
    </row>
    <row r="87" spans="1:12" s="2" customFormat="1" ht="17.25" customHeight="1">
      <c r="A87" s="5"/>
      <c r="B87" s="5"/>
      <c r="C87" s="5"/>
      <c r="D87" s="5"/>
      <c r="E87" s="5"/>
      <c r="F87" s="5"/>
      <c r="G87" s="5"/>
      <c r="H87" s="5"/>
      <c r="L87" s="154"/>
    </row>
    <row r="88" spans="1:12" s="2" customFormat="1" ht="17.25" customHeight="1">
      <c r="A88" s="5"/>
      <c r="B88" s="5"/>
      <c r="C88" s="5"/>
      <c r="D88" s="5"/>
      <c r="E88" s="5"/>
      <c r="F88" s="5"/>
      <c r="G88" s="5"/>
      <c r="H88" s="5"/>
      <c r="L88" s="154"/>
    </row>
    <row r="89" spans="1:12" s="2" customFormat="1" ht="17.25" customHeight="1">
      <c r="A89" s="5"/>
      <c r="B89" s="5"/>
      <c r="C89" s="5"/>
      <c r="D89" s="5"/>
      <c r="E89" s="5"/>
      <c r="F89" s="5"/>
      <c r="G89" s="5"/>
      <c r="H89" s="5"/>
      <c r="L89" s="154"/>
    </row>
    <row r="90" spans="1:12" s="2" customFormat="1" ht="17.25" customHeight="1">
      <c r="A90" s="5"/>
      <c r="B90" s="5"/>
      <c r="C90" s="5"/>
      <c r="D90" s="5"/>
      <c r="E90" s="5"/>
      <c r="F90" s="5"/>
      <c r="G90" s="5"/>
      <c r="H90" s="5"/>
      <c r="L90" s="154"/>
    </row>
    <row r="91" spans="1:12" s="2" customFormat="1" ht="17.25" customHeight="1">
      <c r="A91" s="5"/>
      <c r="B91" s="5"/>
      <c r="C91" s="5"/>
      <c r="D91" s="5"/>
      <c r="E91" s="5"/>
      <c r="F91" s="5"/>
      <c r="G91" s="5"/>
      <c r="H91" s="5"/>
      <c r="L91" s="154"/>
    </row>
    <row r="92" spans="1:12" s="2" customFormat="1" ht="17.25" customHeight="1">
      <c r="A92" s="5"/>
      <c r="B92" s="5"/>
      <c r="C92" s="5"/>
      <c r="D92" s="5"/>
      <c r="E92" s="5"/>
      <c r="F92" s="5"/>
      <c r="G92" s="5"/>
      <c r="H92" s="5"/>
      <c r="L92" s="154"/>
    </row>
    <row r="93" spans="1:12" s="2" customFormat="1" ht="17.25" customHeight="1">
      <c r="A93" s="5"/>
      <c r="B93" s="5"/>
      <c r="C93" s="5"/>
      <c r="D93" s="5"/>
      <c r="E93" s="5"/>
      <c r="F93" s="5"/>
      <c r="G93" s="5"/>
      <c r="H93" s="5"/>
      <c r="L93" s="154"/>
    </row>
    <row r="94" spans="1:12" s="2" customFormat="1" ht="17.25" customHeight="1">
      <c r="A94" s="5"/>
      <c r="B94" s="5"/>
      <c r="C94" s="5"/>
      <c r="D94" s="5"/>
      <c r="E94" s="5"/>
      <c r="F94" s="5"/>
      <c r="G94" s="5"/>
      <c r="H94" s="5"/>
      <c r="L94" s="154"/>
    </row>
    <row r="95" spans="1:12" s="2" customFormat="1" ht="17.25" customHeight="1">
      <c r="A95" s="5"/>
      <c r="B95" s="5"/>
      <c r="C95" s="5"/>
      <c r="D95" s="5"/>
      <c r="E95" s="5"/>
      <c r="F95" s="5"/>
      <c r="G95" s="5"/>
      <c r="H95" s="5"/>
      <c r="L95" s="154"/>
    </row>
    <row r="96" spans="1:12" s="2" customFormat="1" ht="17.25" customHeight="1">
      <c r="A96" s="5"/>
      <c r="B96" s="5"/>
      <c r="C96" s="5"/>
      <c r="D96" s="5"/>
      <c r="E96" s="5"/>
      <c r="F96" s="5"/>
      <c r="G96" s="5"/>
      <c r="H96" s="5"/>
      <c r="L96" s="154"/>
    </row>
    <row r="97" spans="1:12" s="2" customFormat="1" ht="17.25" customHeight="1">
      <c r="A97" s="5"/>
      <c r="B97" s="5"/>
      <c r="C97" s="5"/>
      <c r="D97" s="5"/>
      <c r="E97" s="5"/>
      <c r="F97" s="5"/>
      <c r="G97" s="5"/>
      <c r="H97" s="5"/>
      <c r="L97" s="154"/>
    </row>
    <row r="98" spans="1:12" s="2" customFormat="1" ht="17.25" customHeight="1">
      <c r="A98" s="5"/>
      <c r="B98" s="5"/>
      <c r="C98" s="5"/>
      <c r="D98" s="5"/>
      <c r="E98" s="5"/>
      <c r="F98" s="5"/>
      <c r="G98" s="5"/>
      <c r="H98" s="5"/>
      <c r="L98" s="154"/>
    </row>
    <row r="99" s="2" customFormat="1" ht="17.25" customHeight="1">
      <c r="L99" s="154"/>
    </row>
    <row r="100" s="2" customFormat="1" ht="17.25" customHeight="1">
      <c r="L100" s="154"/>
    </row>
    <row r="101" s="2" customFormat="1" ht="17.25" customHeight="1">
      <c r="L101" s="154"/>
    </row>
    <row r="102" s="2" customFormat="1" ht="17.25" customHeight="1">
      <c r="L102" s="154"/>
    </row>
    <row r="103" s="2" customFormat="1" ht="17.25" customHeight="1">
      <c r="L103" s="154"/>
    </row>
    <row r="104" s="2" customFormat="1" ht="12">
      <c r="L104" s="154"/>
    </row>
    <row r="105" s="2" customFormat="1" ht="12">
      <c r="L105" s="154"/>
    </row>
    <row r="106" s="2" customFormat="1" ht="12">
      <c r="L106" s="154"/>
    </row>
    <row r="107" s="2" customFormat="1" ht="12">
      <c r="L107" s="154"/>
    </row>
    <row r="108" s="2" customFormat="1" ht="12">
      <c r="L108" s="154"/>
    </row>
    <row r="109" s="2" customFormat="1" ht="12">
      <c r="L109" s="154"/>
    </row>
    <row r="110" s="2" customFormat="1" ht="12">
      <c r="L110" s="154"/>
    </row>
    <row r="111" s="2" customFormat="1" ht="12">
      <c r="L111" s="154"/>
    </row>
    <row r="112" s="2" customFormat="1" ht="12">
      <c r="L112" s="154"/>
    </row>
    <row r="113" s="2" customFormat="1" ht="12">
      <c r="L113" s="154"/>
    </row>
    <row r="114" s="2" customFormat="1" ht="12">
      <c r="L114" s="154"/>
    </row>
    <row r="115" s="2" customFormat="1" ht="12">
      <c r="L115" s="154"/>
    </row>
    <row r="116" s="2" customFormat="1" ht="12">
      <c r="L116" s="154"/>
    </row>
    <row r="117" s="2" customFormat="1" ht="12">
      <c r="L117" s="154"/>
    </row>
    <row r="118" s="2" customFormat="1" ht="12">
      <c r="L118" s="154"/>
    </row>
    <row r="119" s="2" customFormat="1" ht="12">
      <c r="L119" s="154"/>
    </row>
    <row r="120" s="2" customFormat="1" ht="12">
      <c r="L120" s="154"/>
    </row>
    <row r="121" s="2" customFormat="1" ht="12">
      <c r="L121" s="154"/>
    </row>
    <row r="122" s="2" customFormat="1" ht="12">
      <c r="L122" s="154"/>
    </row>
    <row r="123" s="2" customFormat="1" ht="12">
      <c r="L123" s="154"/>
    </row>
    <row r="124" s="2" customFormat="1" ht="12">
      <c r="L124" s="154"/>
    </row>
    <row r="125" s="2" customFormat="1" ht="12">
      <c r="L125" s="154"/>
    </row>
    <row r="126" s="2" customFormat="1" ht="12">
      <c r="L126" s="154"/>
    </row>
    <row r="127" s="2" customFormat="1" ht="12">
      <c r="L127" s="154"/>
    </row>
    <row r="128" s="2" customFormat="1" ht="12">
      <c r="L128" s="154"/>
    </row>
    <row r="129" s="2" customFormat="1" ht="12">
      <c r="L129" s="154"/>
    </row>
    <row r="130" s="2" customFormat="1" ht="12">
      <c r="L130" s="154"/>
    </row>
    <row r="131" s="2" customFormat="1" ht="12">
      <c r="L131" s="154"/>
    </row>
    <row r="132" s="2" customFormat="1" ht="12">
      <c r="L132" s="154"/>
    </row>
    <row r="133" s="2" customFormat="1" ht="12">
      <c r="L133" s="154"/>
    </row>
    <row r="134" s="2" customFormat="1" ht="12">
      <c r="L134" s="154"/>
    </row>
    <row r="135" s="2" customFormat="1" ht="12">
      <c r="L135" s="154"/>
    </row>
    <row r="136" s="2" customFormat="1" ht="12">
      <c r="L136" s="154"/>
    </row>
    <row r="137" s="2" customFormat="1" ht="12">
      <c r="L137" s="154"/>
    </row>
    <row r="138" s="2" customFormat="1" ht="12">
      <c r="L138" s="154"/>
    </row>
    <row r="139" s="2" customFormat="1" ht="12">
      <c r="L139" s="154"/>
    </row>
    <row r="140" s="2" customFormat="1" ht="12">
      <c r="L140" s="154"/>
    </row>
    <row r="141" s="2" customFormat="1" ht="12">
      <c r="L141" s="154"/>
    </row>
    <row r="142" s="2" customFormat="1" ht="12">
      <c r="L142" s="154"/>
    </row>
    <row r="143" s="2" customFormat="1" ht="12">
      <c r="L143" s="154"/>
    </row>
    <row r="144" s="2" customFormat="1" ht="12">
      <c r="L144" s="154"/>
    </row>
    <row r="145" s="2" customFormat="1" ht="12">
      <c r="L145" s="154"/>
    </row>
    <row r="146" s="2" customFormat="1" ht="12">
      <c r="L146" s="154"/>
    </row>
    <row r="147" s="2" customFormat="1" ht="12">
      <c r="L147" s="154"/>
    </row>
    <row r="148" s="2" customFormat="1" ht="12">
      <c r="L148" s="154"/>
    </row>
    <row r="149" s="2" customFormat="1" ht="12">
      <c r="L149" s="154"/>
    </row>
    <row r="150" s="2" customFormat="1" ht="12">
      <c r="L150" s="154"/>
    </row>
    <row r="151" s="2" customFormat="1" ht="12">
      <c r="L151" s="154"/>
    </row>
    <row r="152" s="2" customFormat="1" ht="12">
      <c r="L152" s="154"/>
    </row>
    <row r="153" s="2" customFormat="1" ht="12">
      <c r="L153" s="154"/>
    </row>
    <row r="154" s="2" customFormat="1" ht="12">
      <c r="L154" s="154"/>
    </row>
    <row r="155" s="2" customFormat="1" ht="12">
      <c r="L155" s="154"/>
    </row>
    <row r="156" s="2" customFormat="1" ht="12">
      <c r="L156" s="154"/>
    </row>
    <row r="157" s="2" customFormat="1" ht="12">
      <c r="L157" s="154"/>
    </row>
    <row r="158" s="2" customFormat="1" ht="12">
      <c r="L158" s="154"/>
    </row>
    <row r="159" s="2" customFormat="1" ht="12">
      <c r="L159" s="154"/>
    </row>
    <row r="160" s="2" customFormat="1" ht="12">
      <c r="L160" s="154"/>
    </row>
    <row r="161" s="2" customFormat="1" ht="12">
      <c r="L161" s="154"/>
    </row>
    <row r="162" s="2" customFormat="1" ht="12">
      <c r="L162" s="154"/>
    </row>
    <row r="163" s="2" customFormat="1" ht="12">
      <c r="L163" s="154"/>
    </row>
    <row r="164" s="2" customFormat="1" ht="12">
      <c r="L164" s="154"/>
    </row>
    <row r="165" s="2" customFormat="1" ht="12">
      <c r="L165" s="154"/>
    </row>
    <row r="166" s="2" customFormat="1" ht="12">
      <c r="L166" s="154"/>
    </row>
    <row r="167" s="2" customFormat="1" ht="12">
      <c r="L167" s="154"/>
    </row>
    <row r="168" s="2" customFormat="1" ht="12">
      <c r="L168" s="154"/>
    </row>
    <row r="169" s="2" customFormat="1" ht="12">
      <c r="L169" s="154"/>
    </row>
    <row r="170" s="2" customFormat="1" ht="12">
      <c r="L170" s="154"/>
    </row>
    <row r="171" s="2" customFormat="1" ht="12">
      <c r="L171" s="154"/>
    </row>
    <row r="172" s="2" customFormat="1" ht="12">
      <c r="L172" s="154"/>
    </row>
    <row r="173" s="2" customFormat="1" ht="12">
      <c r="L173" s="154"/>
    </row>
    <row r="174" s="2" customFormat="1" ht="12">
      <c r="L174" s="154"/>
    </row>
    <row r="175" s="2" customFormat="1" ht="12">
      <c r="L175" s="154"/>
    </row>
    <row r="176" s="2" customFormat="1" ht="12">
      <c r="L176" s="154"/>
    </row>
    <row r="177" s="2" customFormat="1" ht="12">
      <c r="L177" s="154"/>
    </row>
    <row r="178" s="2" customFormat="1" ht="12">
      <c r="L178" s="154"/>
    </row>
    <row r="179" s="2" customFormat="1" ht="12">
      <c r="L179" s="154"/>
    </row>
    <row r="180" s="2" customFormat="1" ht="12">
      <c r="L180" s="154"/>
    </row>
    <row r="181" s="2" customFormat="1" ht="12">
      <c r="L181" s="154"/>
    </row>
    <row r="182" s="2" customFormat="1" ht="12">
      <c r="L182" s="154"/>
    </row>
    <row r="183" s="2" customFormat="1" ht="12">
      <c r="L183" s="154"/>
    </row>
    <row r="184" s="2" customFormat="1" ht="12">
      <c r="L184" s="154"/>
    </row>
    <row r="185" s="2" customFormat="1" ht="12">
      <c r="L185" s="154"/>
    </row>
    <row r="186" s="2" customFormat="1" ht="12">
      <c r="L186" s="154"/>
    </row>
    <row r="187" s="2" customFormat="1" ht="12">
      <c r="L187" s="154"/>
    </row>
    <row r="188" s="2" customFormat="1" ht="12">
      <c r="L188" s="154"/>
    </row>
    <row r="189" s="2" customFormat="1" ht="12">
      <c r="L189" s="154"/>
    </row>
    <row r="190" s="2" customFormat="1" ht="12">
      <c r="L190" s="154"/>
    </row>
    <row r="191" s="2" customFormat="1" ht="12">
      <c r="L191" s="154"/>
    </row>
    <row r="192" s="2" customFormat="1" ht="12">
      <c r="L192" s="154"/>
    </row>
    <row r="193" s="2" customFormat="1" ht="12">
      <c r="L193" s="154"/>
    </row>
    <row r="194" s="2" customFormat="1" ht="12">
      <c r="L194" s="154"/>
    </row>
    <row r="195" s="2" customFormat="1" ht="12">
      <c r="L195" s="154"/>
    </row>
    <row r="196" s="2" customFormat="1" ht="12">
      <c r="L196" s="154"/>
    </row>
    <row r="197" s="2" customFormat="1" ht="12">
      <c r="L197" s="154"/>
    </row>
    <row r="198" s="2" customFormat="1" ht="12">
      <c r="L198" s="154"/>
    </row>
    <row r="199" s="2" customFormat="1" ht="12">
      <c r="L199" s="154"/>
    </row>
    <row r="200" s="2" customFormat="1" ht="12">
      <c r="L200" s="154"/>
    </row>
    <row r="201" s="2" customFormat="1" ht="12">
      <c r="L201" s="154"/>
    </row>
    <row r="202" s="2" customFormat="1" ht="12">
      <c r="L202" s="154"/>
    </row>
    <row r="203" s="2" customFormat="1" ht="12">
      <c r="L203" s="154"/>
    </row>
    <row r="204" s="2" customFormat="1" ht="12">
      <c r="L204" s="154"/>
    </row>
    <row r="205" s="2" customFormat="1" ht="12">
      <c r="L205" s="154"/>
    </row>
    <row r="206" s="2" customFormat="1" ht="12">
      <c r="L206" s="154"/>
    </row>
    <row r="207" s="2" customFormat="1" ht="12">
      <c r="L207" s="154"/>
    </row>
    <row r="208" s="2" customFormat="1" ht="12">
      <c r="L208" s="154"/>
    </row>
    <row r="209" s="2" customFormat="1" ht="12">
      <c r="L209" s="154"/>
    </row>
    <row r="210" s="2" customFormat="1" ht="12">
      <c r="L210" s="154"/>
    </row>
    <row r="211" s="2" customFormat="1" ht="12">
      <c r="L211" s="154"/>
    </row>
    <row r="212" s="2" customFormat="1" ht="12">
      <c r="L212" s="154"/>
    </row>
    <row r="213" s="2" customFormat="1" ht="12">
      <c r="L213" s="154"/>
    </row>
    <row r="214" s="2" customFormat="1" ht="12">
      <c r="L214" s="154"/>
    </row>
    <row r="215" s="2" customFormat="1" ht="12">
      <c r="L215" s="154"/>
    </row>
    <row r="216" s="2" customFormat="1" ht="12">
      <c r="L216" s="154"/>
    </row>
    <row r="217" s="2" customFormat="1" ht="12">
      <c r="L217" s="154"/>
    </row>
    <row r="218" s="2" customFormat="1" ht="12">
      <c r="L218" s="154"/>
    </row>
    <row r="219" s="2" customFormat="1" ht="12">
      <c r="L219" s="154"/>
    </row>
    <row r="220" s="2" customFormat="1" ht="12">
      <c r="L220" s="154"/>
    </row>
    <row r="221" s="2" customFormat="1" ht="12">
      <c r="L221" s="154"/>
    </row>
    <row r="222" s="2" customFormat="1" ht="12">
      <c r="L222" s="154"/>
    </row>
    <row r="223" s="2" customFormat="1" ht="12">
      <c r="L223" s="154"/>
    </row>
    <row r="224" s="2" customFormat="1" ht="12">
      <c r="L224" s="154"/>
    </row>
    <row r="225" s="2" customFormat="1" ht="12">
      <c r="L225" s="154"/>
    </row>
    <row r="226" s="2" customFormat="1" ht="12">
      <c r="L226" s="154"/>
    </row>
    <row r="227" s="2" customFormat="1" ht="12">
      <c r="L227" s="154"/>
    </row>
    <row r="228" s="2" customFormat="1" ht="12">
      <c r="L228" s="154"/>
    </row>
    <row r="229" s="2" customFormat="1" ht="12">
      <c r="L229" s="154"/>
    </row>
    <row r="230" s="2" customFormat="1" ht="12">
      <c r="L230" s="154"/>
    </row>
    <row r="231" s="2" customFormat="1" ht="12">
      <c r="L231" s="154"/>
    </row>
    <row r="232" s="2" customFormat="1" ht="12">
      <c r="L232" s="154"/>
    </row>
    <row r="233" s="2" customFormat="1" ht="12">
      <c r="L233" s="154"/>
    </row>
    <row r="234" s="2" customFormat="1" ht="12">
      <c r="L234" s="154"/>
    </row>
    <row r="235" s="2" customFormat="1" ht="12">
      <c r="L235" s="154"/>
    </row>
    <row r="236" s="2" customFormat="1" ht="12">
      <c r="L236" s="154"/>
    </row>
    <row r="237" s="2" customFormat="1" ht="12">
      <c r="L237" s="154"/>
    </row>
    <row r="238" s="2" customFormat="1" ht="12">
      <c r="L238" s="154"/>
    </row>
    <row r="239" s="2" customFormat="1" ht="12">
      <c r="L239" s="154"/>
    </row>
    <row r="240" s="2" customFormat="1" ht="12">
      <c r="L240" s="154"/>
    </row>
    <row r="241" s="2" customFormat="1" ht="12">
      <c r="L241" s="154"/>
    </row>
    <row r="242" s="2" customFormat="1" ht="12">
      <c r="L242" s="154"/>
    </row>
    <row r="243" s="2" customFormat="1" ht="12">
      <c r="L243" s="154"/>
    </row>
    <row r="244" s="2" customFormat="1" ht="12">
      <c r="L244" s="154"/>
    </row>
    <row r="245" s="2" customFormat="1" ht="12">
      <c r="L245" s="154"/>
    </row>
    <row r="246" s="2" customFormat="1" ht="12">
      <c r="L246" s="154"/>
    </row>
    <row r="247" s="2" customFormat="1" ht="12">
      <c r="L247" s="166"/>
    </row>
    <row r="248" s="2" customFormat="1" ht="12">
      <c r="L248" s="166"/>
    </row>
    <row r="249" s="2" customFormat="1" ht="12">
      <c r="L249" s="166"/>
    </row>
  </sheetData>
  <printOptions horizontalCentered="1"/>
  <pageMargins left="0" right="0" top="0.25" bottom="0.25" header="0.25" footer="0.25"/>
  <pageSetup blackAndWhite="1" orientation="portrait" r:id="rId4"/>
  <headerFooter alignWithMargins="0">
    <oddHeader xml:space="preserve">&amp;R   </oddHead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N249"/>
  <sheetViews>
    <sheetView showGridLines="0" showRowColHeaders="0" showZeros="0" workbookViewId="0" topLeftCell="A1">
      <selection activeCell="A12" sqref="A12:G15"/>
    </sheetView>
  </sheetViews>
  <sheetFormatPr defaultColWidth="9.00390625" defaultRowHeight="12.75"/>
  <cols>
    <col min="1" max="1" width="14.875" style="1" customWidth="1"/>
    <col min="2" max="2" width="11.875" style="1" customWidth="1"/>
    <col min="3" max="3" width="15.125" style="1" customWidth="1"/>
    <col min="4" max="4" width="10.75390625" style="1" customWidth="1"/>
    <col min="5" max="5" width="10.00390625" style="1" customWidth="1"/>
    <col min="6" max="7" width="15.625" style="1" customWidth="1"/>
    <col min="8" max="8" width="1.12109375" style="1" customWidth="1"/>
    <col min="9" max="9" width="0" style="1" hidden="1" customWidth="1"/>
    <col min="10" max="10" width="6.625" style="1" customWidth="1"/>
    <col min="11" max="11" width="6.25390625" style="1" customWidth="1"/>
    <col min="12" max="12" width="6.875" style="166" customWidth="1"/>
    <col min="13" max="16" width="8.875" style="1" customWidth="1"/>
    <col min="17" max="17" width="13.00390625" style="1" customWidth="1"/>
    <col min="18" max="18" width="10.25390625" style="1" customWidth="1"/>
    <col min="19" max="16384" width="8.875" style="1" customWidth="1"/>
  </cols>
  <sheetData>
    <row r="1" spans="1:14" ht="19.5" customHeight="1" thickBot="1">
      <c r="A1" s="22"/>
      <c r="B1" s="23"/>
      <c r="C1" s="23"/>
      <c r="D1" s="23"/>
      <c r="E1" s="23"/>
      <c r="F1" s="23"/>
      <c r="G1" s="23"/>
      <c r="H1" s="23"/>
      <c r="I1" s="24"/>
      <c r="J1" s="24"/>
      <c r="K1" s="166"/>
      <c r="M1" s="166"/>
      <c r="N1" s="166"/>
    </row>
    <row r="2" spans="1:14" ht="15" customHeight="1">
      <c r="A2" s="83" t="s">
        <v>0</v>
      </c>
      <c r="B2" s="19"/>
      <c r="C2" s="19"/>
      <c r="D2" s="19"/>
      <c r="E2" s="19"/>
      <c r="F2" s="19"/>
      <c r="G2" s="19"/>
      <c r="H2" s="61"/>
      <c r="I2" s="71"/>
      <c r="J2" s="24"/>
      <c r="K2" s="166"/>
      <c r="M2" s="166"/>
      <c r="N2" s="166"/>
    </row>
    <row r="3" spans="1:14" ht="10.5" customHeight="1">
      <c r="A3" s="84" t="s">
        <v>1</v>
      </c>
      <c r="B3" s="85"/>
      <c r="C3" s="86"/>
      <c r="D3" s="87"/>
      <c r="E3" s="88"/>
      <c r="F3" s="88"/>
      <c r="G3" s="20"/>
      <c r="H3" s="62"/>
      <c r="I3" s="71"/>
      <c r="J3" s="24"/>
      <c r="K3" s="166"/>
      <c r="M3" s="166"/>
      <c r="N3" s="166"/>
    </row>
    <row r="4" spans="1:14" ht="10.5" customHeight="1">
      <c r="A4" s="89" t="s">
        <v>2</v>
      </c>
      <c r="B4" s="88"/>
      <c r="C4" s="86"/>
      <c r="D4" s="87"/>
      <c r="E4" s="88"/>
      <c r="F4" s="88"/>
      <c r="G4" s="20"/>
      <c r="H4" s="62"/>
      <c r="I4" s="71"/>
      <c r="J4" s="24"/>
      <c r="K4" s="166"/>
      <c r="M4" s="166"/>
      <c r="N4" s="166"/>
    </row>
    <row r="5" spans="1:14" ht="14.25" customHeight="1">
      <c r="A5" s="194" t="s">
        <v>52</v>
      </c>
      <c r="B5" s="88"/>
      <c r="C5" s="90"/>
      <c r="D5" s="91"/>
      <c r="E5" s="90"/>
      <c r="F5" s="88"/>
      <c r="G5" s="21"/>
      <c r="H5" s="63"/>
      <c r="I5" s="71"/>
      <c r="J5" s="24"/>
      <c r="K5" s="167"/>
      <c r="L5" s="167"/>
      <c r="M5" s="167"/>
      <c r="N5" s="167"/>
    </row>
    <row r="6" spans="1:14" ht="12.75" customHeight="1">
      <c r="A6" s="92"/>
      <c r="B6" s="93"/>
      <c r="C6" s="90"/>
      <c r="D6" s="91"/>
      <c r="E6" s="90"/>
      <c r="F6" s="94" t="s">
        <v>47</v>
      </c>
      <c r="G6" s="59"/>
      <c r="H6" s="64"/>
      <c r="I6" s="71"/>
      <c r="J6" s="24"/>
      <c r="K6" s="167"/>
      <c r="L6" s="167"/>
      <c r="M6" s="167"/>
      <c r="N6" s="167"/>
    </row>
    <row r="7" spans="1:14" s="15" customFormat="1" ht="12.75" customHeight="1">
      <c r="A7" s="114" t="s">
        <v>4</v>
      </c>
      <c r="B7" s="109">
        <f>'Asphalt Adj'!B7</f>
        <v>0</v>
      </c>
      <c r="C7" s="116"/>
      <c r="D7" s="114" t="s">
        <v>51</v>
      </c>
      <c r="E7" s="110">
        <f>'Asphalt Adj'!E7</f>
        <v>0</v>
      </c>
      <c r="F7" s="139"/>
      <c r="G7" s="139"/>
      <c r="H7" s="64"/>
      <c r="I7" s="72"/>
      <c r="J7" s="78"/>
      <c r="K7" s="168"/>
      <c r="L7" s="168"/>
      <c r="M7" s="168"/>
      <c r="N7" s="168"/>
    </row>
    <row r="8" spans="1:14" s="15" customFormat="1" ht="12.75" customHeight="1">
      <c r="A8" s="114" t="s">
        <v>5</v>
      </c>
      <c r="B8" s="111">
        <f>'Asphalt Adj'!B8</f>
        <v>0</v>
      </c>
      <c r="C8" s="115"/>
      <c r="D8" s="114" t="s">
        <v>63</v>
      </c>
      <c r="E8" s="110">
        <f>'Asphalt Adj'!E8</f>
        <v>0</v>
      </c>
      <c r="F8" s="116"/>
      <c r="G8" s="116"/>
      <c r="H8" s="64"/>
      <c r="I8" s="72"/>
      <c r="J8" s="78"/>
      <c r="K8" s="168"/>
      <c r="L8" t="s">
        <v>62</v>
      </c>
      <c r="M8" s="168"/>
      <c r="N8" s="168"/>
    </row>
    <row r="9" spans="1:14" s="15" customFormat="1" ht="12.75" customHeight="1">
      <c r="A9" s="114" t="s">
        <v>16</v>
      </c>
      <c r="B9" s="140"/>
      <c r="C9" s="114" t="s">
        <v>17</v>
      </c>
      <c r="D9" s="137"/>
      <c r="E9" s="114" t="s">
        <v>18</v>
      </c>
      <c r="F9" s="117"/>
      <c r="G9" s="118"/>
      <c r="H9" s="64"/>
      <c r="I9" s="72"/>
      <c r="J9" s="78"/>
      <c r="K9" s="168"/>
      <c r="L9" s="168">
        <v>4.348</v>
      </c>
      <c r="M9" s="168"/>
      <c r="N9" s="168"/>
    </row>
    <row r="10" spans="1:14" s="15" customFormat="1" ht="12.75" customHeight="1">
      <c r="A10" s="114"/>
      <c r="B10" s="114"/>
      <c r="C10" s="41"/>
      <c r="D10" s="190" t="s">
        <v>61</v>
      </c>
      <c r="E10" s="188">
        <f>IF(B8=0,"",VLOOKUP(B8,[2]!kyasp,2))</f>
      </c>
      <c r="F10" s="41"/>
      <c r="G10" s="41"/>
      <c r="H10" s="64"/>
      <c r="I10" s="72"/>
      <c r="J10" s="79"/>
      <c r="K10" s="168"/>
      <c r="L10" s="168"/>
      <c r="M10" s="168"/>
      <c r="N10" s="168"/>
    </row>
    <row r="11" spans="1:14" s="2" customFormat="1" ht="16.5" customHeight="1" thickBot="1">
      <c r="A11" s="16"/>
      <c r="B11" s="17"/>
      <c r="C11" s="17"/>
      <c r="D11" s="16" t="s">
        <v>60</v>
      </c>
      <c r="E11" s="188">
        <f>IF(E10="","",ROUND(E10/L9,2))</f>
      </c>
      <c r="F11" s="18"/>
      <c r="G11" s="17"/>
      <c r="H11" s="65"/>
      <c r="I11" s="73"/>
      <c r="J11" s="80"/>
      <c r="K11" s="169"/>
      <c r="L11" s="169"/>
      <c r="M11" s="169"/>
      <c r="N11" s="169"/>
    </row>
    <row r="12" spans="1:14" ht="12" customHeight="1" thickTop="1">
      <c r="A12" s="43" t="s">
        <v>19</v>
      </c>
      <c r="B12" s="45" t="s">
        <v>55</v>
      </c>
      <c r="C12" s="44" t="s">
        <v>20</v>
      </c>
      <c r="D12" s="44" t="s">
        <v>21</v>
      </c>
      <c r="E12" s="45" t="s">
        <v>54</v>
      </c>
      <c r="F12" s="45" t="s">
        <v>22</v>
      </c>
      <c r="G12" s="46" t="s">
        <v>56</v>
      </c>
      <c r="H12" s="66"/>
      <c r="I12" s="71"/>
      <c r="J12" s="81"/>
      <c r="K12" s="167"/>
      <c r="L12" s="167"/>
      <c r="M12" s="167"/>
      <c r="N12" s="167"/>
    </row>
    <row r="13" spans="1:14" ht="12" customHeight="1">
      <c r="A13" s="47" t="s">
        <v>23</v>
      </c>
      <c r="B13" s="48" t="s">
        <v>57</v>
      </c>
      <c r="C13" s="49" t="s">
        <v>25</v>
      </c>
      <c r="D13" s="49" t="s">
        <v>26</v>
      </c>
      <c r="E13" s="50" t="s">
        <v>30</v>
      </c>
      <c r="F13" s="50" t="s">
        <v>27</v>
      </c>
      <c r="G13" s="51"/>
      <c r="H13" s="66"/>
      <c r="I13" s="74"/>
      <c r="J13" s="81"/>
      <c r="K13" s="170"/>
      <c r="L13" s="170"/>
      <c r="M13" s="170"/>
      <c r="N13" s="170"/>
    </row>
    <row r="14" spans="1:14" ht="12" customHeight="1">
      <c r="A14" s="52"/>
      <c r="B14" s="48" t="s">
        <v>24</v>
      </c>
      <c r="C14" s="49" t="s">
        <v>29</v>
      </c>
      <c r="D14" s="49" t="s">
        <v>24</v>
      </c>
      <c r="E14" s="50" t="s">
        <v>28</v>
      </c>
      <c r="F14" s="50" t="s">
        <v>31</v>
      </c>
      <c r="G14" s="53" t="s">
        <v>8</v>
      </c>
      <c r="H14" s="66"/>
      <c r="I14" s="75"/>
      <c r="J14" s="81"/>
      <c r="K14" s="166"/>
      <c r="M14" s="166"/>
      <c r="N14" s="166"/>
    </row>
    <row r="15" spans="1:14" ht="12" customHeight="1" thickBot="1">
      <c r="A15" s="54"/>
      <c r="B15" s="49" t="s">
        <v>28</v>
      </c>
      <c r="C15" s="55" t="s">
        <v>32</v>
      </c>
      <c r="D15" s="55"/>
      <c r="E15" s="56" t="s">
        <v>33</v>
      </c>
      <c r="F15" s="57" t="s">
        <v>53</v>
      </c>
      <c r="G15" s="58"/>
      <c r="H15" s="67"/>
      <c r="I15" s="71"/>
      <c r="J15" s="24"/>
      <c r="K15" s="166"/>
      <c r="M15" s="166"/>
      <c r="N15" s="166"/>
    </row>
    <row r="16" spans="1:14" ht="12.75" customHeight="1" thickTop="1">
      <c r="A16" s="184"/>
      <c r="B16" s="189">
        <f>IF(A16="","",ROUND(L16/$L$9,2))</f>
      </c>
      <c r="C16" s="185"/>
      <c r="D16" s="60">
        <f>IF(A16=0,"",$B$9)</f>
      </c>
      <c r="E16" s="104">
        <f>IF(A16="","",$E$11)</f>
      </c>
      <c r="F16" s="105">
        <f>IF(A16=0,0,IF(ROUND(((B16-$E$11)/$E$11),4)&gt;0.05,ROUND(((B16-$E$11)/$E$11)-0.05,4),IF(ROUND(((B16-$E$11)/$E$11),4)&lt;-0.05,ROUND((((B16-$E$11)/$E$11)+0.05),4),0)))</f>
        <v>0</v>
      </c>
      <c r="G16" s="40">
        <f>IF(A16=0,"",IF(ROUND((D16*C16*$E$11*F16),2)=0,"NO ADJ",ROUND((D16*C16*$E$11*F16),2)))</f>
      </c>
      <c r="H16" s="68"/>
      <c r="I16" s="76">
        <f>SUM($G$16:G16)</f>
        <v>0</v>
      </c>
      <c r="J16" s="24"/>
      <c r="K16" s="166"/>
      <c r="L16" s="103">
        <f>IF(A16=0,"",VLOOKUP(A16,[2]!kyasp,2))</f>
      </c>
      <c r="M16" s="166"/>
      <c r="N16" s="166"/>
    </row>
    <row r="17" spans="1:14" ht="12.75" customHeight="1">
      <c r="A17" s="184"/>
      <c r="B17" s="189">
        <f aca="true" t="shared" si="0" ref="B17:B51">IF(A17="","",ROUND(L17/$L$9,2))</f>
      </c>
      <c r="C17" s="185"/>
      <c r="D17" s="60">
        <f aca="true" t="shared" si="1" ref="D17:D51">IF(A17=0,"",$B$9)</f>
      </c>
      <c r="E17" s="104">
        <f aca="true" t="shared" si="2" ref="E17:E51">IF(A17="","",$E$11)</f>
      </c>
      <c r="F17" s="105">
        <f aca="true" t="shared" si="3" ref="F17:F51">IF(A17=0,0,IF(ROUND(((B17-$E$11)/$E$11),4)&gt;0.05,ROUND(((B17-$E$11)/$E$11)-0.05,4),IF(ROUND(((B17-$E$11)/$E$11),4)&lt;-0.05,ROUND((((B17-$E$11)/$E$11)+0.05),4),0)))</f>
        <v>0</v>
      </c>
      <c r="G17" s="40">
        <f aca="true" t="shared" si="4" ref="G17:G51">IF(A17=0,"",IF(ROUND((D17*C17*$E$11*F17),2)=0,"NO ADJ",ROUND((D17*C17*$E$11*F17),2)))</f>
      </c>
      <c r="H17" s="68"/>
      <c r="I17" s="76">
        <f>SUM($G$16:G17)</f>
        <v>0</v>
      </c>
      <c r="J17" s="24"/>
      <c r="K17" s="166"/>
      <c r="L17" s="103">
        <f>IF(A17=0,"",VLOOKUP(A17,[2]!kyasp,2))</f>
      </c>
      <c r="M17" s="166"/>
      <c r="N17" s="166"/>
    </row>
    <row r="18" spans="1:14" ht="12.75" customHeight="1">
      <c r="A18" s="184"/>
      <c r="B18" s="189">
        <f t="shared" si="0"/>
      </c>
      <c r="C18" s="185"/>
      <c r="D18" s="60">
        <f t="shared" si="1"/>
      </c>
      <c r="E18" s="104">
        <f t="shared" si="2"/>
      </c>
      <c r="F18" s="105">
        <f t="shared" si="3"/>
        <v>0</v>
      </c>
      <c r="G18" s="40">
        <f t="shared" si="4"/>
      </c>
      <c r="H18" s="68"/>
      <c r="I18" s="76">
        <f>SUM($G$16:G18)</f>
        <v>0</v>
      </c>
      <c r="J18" s="24"/>
      <c r="K18" s="166"/>
      <c r="L18" s="103">
        <f>IF(A18=0,"",VLOOKUP(A18,[2]!kyasp,2))</f>
      </c>
      <c r="M18" s="166"/>
      <c r="N18" s="166"/>
    </row>
    <row r="19" spans="1:14" ht="12.75" customHeight="1">
      <c r="A19" s="184"/>
      <c r="B19" s="189">
        <f t="shared" si="0"/>
      </c>
      <c r="C19" s="185"/>
      <c r="D19" s="60">
        <f t="shared" si="1"/>
      </c>
      <c r="E19" s="104">
        <f t="shared" si="2"/>
      </c>
      <c r="F19" s="105">
        <f t="shared" si="3"/>
        <v>0</v>
      </c>
      <c r="G19" s="40">
        <f t="shared" si="4"/>
      </c>
      <c r="H19" s="68"/>
      <c r="I19" s="76">
        <f>SUM($G$16:G19)</f>
        <v>0</v>
      </c>
      <c r="J19" s="24"/>
      <c r="K19" s="166"/>
      <c r="L19" s="103">
        <f>IF(A19=0,"",VLOOKUP(A19,[2]!kyasp,2))</f>
      </c>
      <c r="M19" s="166"/>
      <c r="N19" s="166"/>
    </row>
    <row r="20" spans="1:14" ht="12.75" customHeight="1">
      <c r="A20" s="184"/>
      <c r="B20" s="189">
        <f t="shared" si="0"/>
      </c>
      <c r="C20" s="185"/>
      <c r="D20" s="60">
        <f t="shared" si="1"/>
      </c>
      <c r="E20" s="104">
        <f t="shared" si="2"/>
      </c>
      <c r="F20" s="105">
        <f t="shared" si="3"/>
        <v>0</v>
      </c>
      <c r="G20" s="40">
        <f t="shared" si="4"/>
      </c>
      <c r="H20" s="68"/>
      <c r="I20" s="76">
        <f>SUM($G$16:G20)</f>
        <v>0</v>
      </c>
      <c r="J20" s="24"/>
      <c r="K20" s="166"/>
      <c r="L20" s="103">
        <f>IF(A20=0,"",VLOOKUP(A20,[2]!kyasp,2))</f>
      </c>
      <c r="M20" s="166"/>
      <c r="N20" s="166"/>
    </row>
    <row r="21" spans="1:14" ht="12.75" customHeight="1">
      <c r="A21" s="184"/>
      <c r="B21" s="189">
        <f t="shared" si="0"/>
      </c>
      <c r="C21" s="185"/>
      <c r="D21" s="60">
        <f t="shared" si="1"/>
      </c>
      <c r="E21" s="104">
        <f t="shared" si="2"/>
      </c>
      <c r="F21" s="105">
        <f t="shared" si="3"/>
        <v>0</v>
      </c>
      <c r="G21" s="40">
        <f t="shared" si="4"/>
      </c>
      <c r="H21" s="68"/>
      <c r="I21" s="76">
        <f>SUM($G$16:G21)</f>
        <v>0</v>
      </c>
      <c r="J21" s="24"/>
      <c r="K21" s="166"/>
      <c r="L21" s="103">
        <f>IF(A21=0,"",VLOOKUP(A21,[2]!kyasp,2))</f>
      </c>
      <c r="M21" s="166"/>
      <c r="N21" s="166"/>
    </row>
    <row r="22" spans="1:14" ht="12.75" customHeight="1">
      <c r="A22" s="184"/>
      <c r="B22" s="189">
        <f t="shared" si="0"/>
      </c>
      <c r="C22" s="185"/>
      <c r="D22" s="60">
        <f t="shared" si="1"/>
      </c>
      <c r="E22" s="104">
        <f t="shared" si="2"/>
      </c>
      <c r="F22" s="105">
        <f t="shared" si="3"/>
        <v>0</v>
      </c>
      <c r="G22" s="40">
        <f t="shared" si="4"/>
      </c>
      <c r="H22" s="68"/>
      <c r="I22" s="76">
        <f>SUM($G$16:G22)</f>
        <v>0</v>
      </c>
      <c r="J22" s="24"/>
      <c r="K22" s="166"/>
      <c r="L22" s="103">
        <f>IF(A22=0,"",VLOOKUP(A22,[2]!kyasp,2))</f>
      </c>
      <c r="M22" s="166"/>
      <c r="N22" s="166"/>
    </row>
    <row r="23" spans="1:14" ht="12.75" customHeight="1">
      <c r="A23" s="184"/>
      <c r="B23" s="189">
        <f t="shared" si="0"/>
      </c>
      <c r="C23" s="185"/>
      <c r="D23" s="60">
        <f t="shared" si="1"/>
      </c>
      <c r="E23" s="104">
        <f t="shared" si="2"/>
      </c>
      <c r="F23" s="105">
        <f t="shared" si="3"/>
        <v>0</v>
      </c>
      <c r="G23" s="40">
        <f t="shared" si="4"/>
      </c>
      <c r="H23" s="68"/>
      <c r="I23" s="76">
        <f>SUM($G$16:G23)</f>
        <v>0</v>
      </c>
      <c r="J23" s="24"/>
      <c r="K23" s="166"/>
      <c r="L23" s="103">
        <f>IF(A23=0,"",VLOOKUP(A23,[2]!kyasp,2))</f>
      </c>
      <c r="M23" s="166"/>
      <c r="N23" s="166"/>
    </row>
    <row r="24" spans="1:14" ht="12.75" customHeight="1">
      <c r="A24" s="184"/>
      <c r="B24" s="189">
        <f t="shared" si="0"/>
      </c>
      <c r="C24" s="185"/>
      <c r="D24" s="60">
        <f t="shared" si="1"/>
      </c>
      <c r="E24" s="104">
        <f t="shared" si="2"/>
      </c>
      <c r="F24" s="105">
        <f t="shared" si="3"/>
        <v>0</v>
      </c>
      <c r="G24" s="40">
        <f t="shared" si="4"/>
      </c>
      <c r="H24" s="68"/>
      <c r="I24" s="76">
        <f>SUM($G$16:G24)</f>
        <v>0</v>
      </c>
      <c r="J24" s="24"/>
      <c r="K24" s="166"/>
      <c r="L24" s="103">
        <f>IF(A24=0,"",VLOOKUP(A24,[2]!kyasp,2))</f>
      </c>
      <c r="M24" s="166"/>
      <c r="N24" s="166"/>
    </row>
    <row r="25" spans="1:14" ht="12.75" customHeight="1">
      <c r="A25" s="184"/>
      <c r="B25" s="189">
        <f t="shared" si="0"/>
      </c>
      <c r="C25" s="185"/>
      <c r="D25" s="60">
        <f t="shared" si="1"/>
      </c>
      <c r="E25" s="104">
        <f t="shared" si="2"/>
      </c>
      <c r="F25" s="105">
        <f t="shared" si="3"/>
        <v>0</v>
      </c>
      <c r="G25" s="40">
        <f t="shared" si="4"/>
      </c>
      <c r="H25" s="68"/>
      <c r="I25" s="76">
        <f>SUM($G$16:G25)</f>
        <v>0</v>
      </c>
      <c r="J25" s="24"/>
      <c r="K25" s="166"/>
      <c r="L25" s="103">
        <f>IF(A25=0,"",VLOOKUP(A25,[2]!kyasp,2))</f>
      </c>
      <c r="M25" s="166"/>
      <c r="N25" s="166"/>
    </row>
    <row r="26" spans="1:14" ht="12.75" customHeight="1">
      <c r="A26" s="184"/>
      <c r="B26" s="189">
        <f t="shared" si="0"/>
      </c>
      <c r="C26" s="185"/>
      <c r="D26" s="60">
        <f t="shared" si="1"/>
      </c>
      <c r="E26" s="104">
        <f t="shared" si="2"/>
      </c>
      <c r="F26" s="105">
        <f t="shared" si="3"/>
        <v>0</v>
      </c>
      <c r="G26" s="40">
        <f t="shared" si="4"/>
      </c>
      <c r="H26" s="68"/>
      <c r="I26" s="76">
        <f>SUM($G$16:G26)</f>
        <v>0</v>
      </c>
      <c r="J26" s="24"/>
      <c r="K26" s="166"/>
      <c r="L26" s="103">
        <f>IF(A26=0,"",VLOOKUP(A26,[2]!kyasp,2))</f>
      </c>
      <c r="M26" s="166"/>
      <c r="N26" s="166"/>
    </row>
    <row r="27" spans="1:14" ht="12.75" customHeight="1">
      <c r="A27" s="184"/>
      <c r="B27" s="189">
        <f t="shared" si="0"/>
      </c>
      <c r="C27" s="185"/>
      <c r="D27" s="60">
        <f t="shared" si="1"/>
      </c>
      <c r="E27" s="104">
        <f t="shared" si="2"/>
      </c>
      <c r="F27" s="105">
        <f t="shared" si="3"/>
        <v>0</v>
      </c>
      <c r="G27" s="40">
        <f t="shared" si="4"/>
      </c>
      <c r="H27" s="68"/>
      <c r="I27" s="76">
        <f>SUM($G$16:G27)</f>
        <v>0</v>
      </c>
      <c r="J27" s="24"/>
      <c r="K27" s="166"/>
      <c r="L27" s="103">
        <f>IF(A27=0,"",VLOOKUP(A27,[2]!kyasp,2))</f>
      </c>
      <c r="M27" s="166"/>
      <c r="N27" s="166"/>
    </row>
    <row r="28" spans="1:14" ht="12.75" customHeight="1">
      <c r="A28" s="184"/>
      <c r="B28" s="189">
        <f t="shared" si="0"/>
      </c>
      <c r="C28" s="185"/>
      <c r="D28" s="60">
        <f t="shared" si="1"/>
      </c>
      <c r="E28" s="104">
        <f t="shared" si="2"/>
      </c>
      <c r="F28" s="105">
        <f t="shared" si="3"/>
        <v>0</v>
      </c>
      <c r="G28" s="40">
        <f t="shared" si="4"/>
      </c>
      <c r="H28" s="68"/>
      <c r="I28" s="76">
        <f>SUM($G$16:G28)</f>
        <v>0</v>
      </c>
      <c r="J28" s="24"/>
      <c r="K28" s="166"/>
      <c r="L28" s="103">
        <f>IF(A28=0,"",VLOOKUP(A28,[2]!kyasp,2))</f>
      </c>
      <c r="M28" s="166"/>
      <c r="N28" s="166"/>
    </row>
    <row r="29" spans="1:14" ht="12.75" customHeight="1">
      <c r="A29" s="184"/>
      <c r="B29" s="189">
        <f t="shared" si="0"/>
      </c>
      <c r="C29" s="185"/>
      <c r="D29" s="60">
        <f t="shared" si="1"/>
      </c>
      <c r="E29" s="104">
        <f t="shared" si="2"/>
      </c>
      <c r="F29" s="105">
        <f t="shared" si="3"/>
        <v>0</v>
      </c>
      <c r="G29" s="40">
        <f t="shared" si="4"/>
      </c>
      <c r="H29" s="68"/>
      <c r="I29" s="76">
        <f>SUM($G$16:G29)</f>
        <v>0</v>
      </c>
      <c r="J29" s="24"/>
      <c r="K29" s="166"/>
      <c r="L29" s="103">
        <f>IF(A29=0,"",VLOOKUP(A29,[2]!kyasp,2))</f>
      </c>
      <c r="M29" s="166"/>
      <c r="N29" s="166"/>
    </row>
    <row r="30" spans="1:14" ht="12.75" customHeight="1">
      <c r="A30" s="184"/>
      <c r="B30" s="189">
        <f t="shared" si="0"/>
      </c>
      <c r="C30" s="185"/>
      <c r="D30" s="60">
        <f t="shared" si="1"/>
      </c>
      <c r="E30" s="104">
        <f t="shared" si="2"/>
      </c>
      <c r="F30" s="105">
        <f t="shared" si="3"/>
        <v>0</v>
      </c>
      <c r="G30" s="40">
        <f t="shared" si="4"/>
      </c>
      <c r="H30" s="68"/>
      <c r="I30" s="76">
        <f>SUM($G$16:G30)</f>
        <v>0</v>
      </c>
      <c r="J30" s="24"/>
      <c r="K30" s="166"/>
      <c r="L30" s="103">
        <f>IF(A30=0,"",VLOOKUP(A30,[2]!kyasp,2))</f>
      </c>
      <c r="M30" s="166"/>
      <c r="N30" s="166"/>
    </row>
    <row r="31" spans="1:14" ht="12.75" customHeight="1">
      <c r="A31" s="184"/>
      <c r="B31" s="189">
        <f t="shared" si="0"/>
      </c>
      <c r="C31" s="185"/>
      <c r="D31" s="60">
        <f t="shared" si="1"/>
      </c>
      <c r="E31" s="104">
        <f t="shared" si="2"/>
      </c>
      <c r="F31" s="105">
        <f t="shared" si="3"/>
        <v>0</v>
      </c>
      <c r="G31" s="40">
        <f t="shared" si="4"/>
      </c>
      <c r="H31" s="68"/>
      <c r="I31" s="76">
        <f>SUM($G$16:G31)</f>
        <v>0</v>
      </c>
      <c r="J31" s="24"/>
      <c r="K31" s="166"/>
      <c r="L31" s="103">
        <f>IF(A31=0,"",VLOOKUP(A31,[2]!kyasp,2))</f>
      </c>
      <c r="M31" s="166"/>
      <c r="N31" s="166"/>
    </row>
    <row r="32" spans="1:14" ht="12.75" customHeight="1">
      <c r="A32" s="184"/>
      <c r="B32" s="189">
        <f t="shared" si="0"/>
      </c>
      <c r="C32" s="185"/>
      <c r="D32" s="60">
        <f t="shared" si="1"/>
      </c>
      <c r="E32" s="104">
        <f t="shared" si="2"/>
      </c>
      <c r="F32" s="105">
        <f t="shared" si="3"/>
        <v>0</v>
      </c>
      <c r="G32" s="40">
        <f t="shared" si="4"/>
      </c>
      <c r="H32" s="68"/>
      <c r="I32" s="76">
        <f>SUM($G$16:G32)</f>
        <v>0</v>
      </c>
      <c r="J32" s="24"/>
      <c r="K32" s="166"/>
      <c r="L32" s="103">
        <f>IF(A32=0,"",VLOOKUP(A32,[2]!kyasp,2))</f>
      </c>
      <c r="M32" s="166"/>
      <c r="N32" s="166"/>
    </row>
    <row r="33" spans="1:14" ht="12.75" customHeight="1">
      <c r="A33" s="184"/>
      <c r="B33" s="189">
        <f t="shared" si="0"/>
      </c>
      <c r="C33" s="185"/>
      <c r="D33" s="60">
        <f t="shared" si="1"/>
      </c>
      <c r="E33" s="104">
        <f t="shared" si="2"/>
      </c>
      <c r="F33" s="105">
        <f t="shared" si="3"/>
        <v>0</v>
      </c>
      <c r="G33" s="40">
        <f t="shared" si="4"/>
      </c>
      <c r="H33" s="68"/>
      <c r="I33" s="76">
        <f>SUM($G$16:G33)</f>
        <v>0</v>
      </c>
      <c r="J33" s="24"/>
      <c r="K33" s="166"/>
      <c r="L33" s="103">
        <f>IF(A33=0,"",VLOOKUP(A33,[2]!kyasp,2))</f>
      </c>
      <c r="M33" s="166"/>
      <c r="N33" s="166"/>
    </row>
    <row r="34" spans="1:14" ht="12.75" customHeight="1">
      <c r="A34" s="184"/>
      <c r="B34" s="189">
        <f t="shared" si="0"/>
      </c>
      <c r="C34" s="185"/>
      <c r="D34" s="60">
        <f t="shared" si="1"/>
      </c>
      <c r="E34" s="104">
        <f t="shared" si="2"/>
      </c>
      <c r="F34" s="105">
        <f t="shared" si="3"/>
        <v>0</v>
      </c>
      <c r="G34" s="40">
        <f t="shared" si="4"/>
      </c>
      <c r="H34" s="68"/>
      <c r="I34" s="76">
        <f>SUM($G$16:G34)</f>
        <v>0</v>
      </c>
      <c r="J34" s="24"/>
      <c r="K34" s="166"/>
      <c r="L34" s="103">
        <f>IF(A34=0,"",VLOOKUP(A34,[2]!kyasp,2))</f>
      </c>
      <c r="M34" s="166"/>
      <c r="N34" s="166"/>
    </row>
    <row r="35" spans="1:14" ht="12.75" customHeight="1">
      <c r="A35" s="184"/>
      <c r="B35" s="189">
        <f t="shared" si="0"/>
      </c>
      <c r="C35" s="185"/>
      <c r="D35" s="60">
        <f t="shared" si="1"/>
      </c>
      <c r="E35" s="104">
        <f t="shared" si="2"/>
      </c>
      <c r="F35" s="105">
        <f t="shared" si="3"/>
        <v>0</v>
      </c>
      <c r="G35" s="40">
        <f t="shared" si="4"/>
      </c>
      <c r="H35" s="68"/>
      <c r="I35" s="76">
        <f>SUM($G$16:G35)</f>
        <v>0</v>
      </c>
      <c r="J35" s="24"/>
      <c r="K35" s="166"/>
      <c r="L35" s="103">
        <f>IF(A35=0,"",VLOOKUP(A35,[2]!kyasp,2))</f>
      </c>
      <c r="M35" s="166"/>
      <c r="N35" s="166"/>
    </row>
    <row r="36" spans="1:14" ht="12.75" customHeight="1">
      <c r="A36" s="184"/>
      <c r="B36" s="189">
        <f t="shared" si="0"/>
      </c>
      <c r="C36" s="185"/>
      <c r="D36" s="60">
        <f t="shared" si="1"/>
      </c>
      <c r="E36" s="104">
        <f t="shared" si="2"/>
      </c>
      <c r="F36" s="105">
        <f t="shared" si="3"/>
        <v>0</v>
      </c>
      <c r="G36" s="40">
        <f t="shared" si="4"/>
      </c>
      <c r="H36" s="68"/>
      <c r="I36" s="76">
        <f>SUM($G$16:G36)</f>
        <v>0</v>
      </c>
      <c r="J36" s="24"/>
      <c r="K36" s="166"/>
      <c r="L36" s="103">
        <f>IF(A36=0,"",VLOOKUP(A36,[2]!kyasp,2))</f>
      </c>
      <c r="M36" s="166"/>
      <c r="N36" s="166"/>
    </row>
    <row r="37" spans="1:14" ht="12.75" customHeight="1">
      <c r="A37" s="184"/>
      <c r="B37" s="189">
        <f t="shared" si="0"/>
      </c>
      <c r="C37" s="185"/>
      <c r="D37" s="60">
        <f t="shared" si="1"/>
      </c>
      <c r="E37" s="104">
        <f t="shared" si="2"/>
      </c>
      <c r="F37" s="105">
        <f t="shared" si="3"/>
        <v>0</v>
      </c>
      <c r="G37" s="40">
        <f t="shared" si="4"/>
      </c>
      <c r="H37" s="68"/>
      <c r="I37" s="76">
        <f>SUM($G$16:G37)</f>
        <v>0</v>
      </c>
      <c r="J37" s="24"/>
      <c r="K37" s="166"/>
      <c r="L37" s="103">
        <f>IF(A37=0,"",VLOOKUP(A37,[2]!kyasp,2))</f>
      </c>
      <c r="M37" s="166"/>
      <c r="N37" s="166"/>
    </row>
    <row r="38" spans="1:14" ht="12.75" customHeight="1">
      <c r="A38" s="184"/>
      <c r="B38" s="189">
        <f t="shared" si="0"/>
      </c>
      <c r="C38" s="185"/>
      <c r="D38" s="60">
        <f t="shared" si="1"/>
      </c>
      <c r="E38" s="104">
        <f t="shared" si="2"/>
      </c>
      <c r="F38" s="105">
        <f t="shared" si="3"/>
        <v>0</v>
      </c>
      <c r="G38" s="40">
        <f t="shared" si="4"/>
      </c>
      <c r="H38" s="68"/>
      <c r="I38" s="76">
        <f>SUM($G$16:G38)</f>
        <v>0</v>
      </c>
      <c r="J38" s="24"/>
      <c r="K38" s="166"/>
      <c r="L38" s="103">
        <f>IF(A38=0,"",VLOOKUP(A38,[2]!kyasp,2))</f>
      </c>
      <c r="M38" s="166"/>
      <c r="N38" s="166"/>
    </row>
    <row r="39" spans="1:14" ht="12.75" customHeight="1">
      <c r="A39" s="184"/>
      <c r="B39" s="189">
        <f t="shared" si="0"/>
      </c>
      <c r="C39" s="185"/>
      <c r="D39" s="60">
        <f t="shared" si="1"/>
      </c>
      <c r="E39" s="104">
        <f t="shared" si="2"/>
      </c>
      <c r="F39" s="105">
        <f t="shared" si="3"/>
        <v>0</v>
      </c>
      <c r="G39" s="40">
        <f t="shared" si="4"/>
      </c>
      <c r="H39" s="68"/>
      <c r="I39" s="76">
        <f>SUM($G$16:G39)</f>
        <v>0</v>
      </c>
      <c r="J39" s="24"/>
      <c r="K39" s="166"/>
      <c r="L39" s="103">
        <f>IF(A39=0,"",VLOOKUP(A39,[2]!kyasp,2))</f>
      </c>
      <c r="M39" s="166"/>
      <c r="N39" s="166"/>
    </row>
    <row r="40" spans="1:14" ht="12.75" customHeight="1">
      <c r="A40" s="184"/>
      <c r="B40" s="189">
        <f t="shared" si="0"/>
      </c>
      <c r="C40" s="185"/>
      <c r="D40" s="60">
        <f t="shared" si="1"/>
      </c>
      <c r="E40" s="104">
        <f t="shared" si="2"/>
      </c>
      <c r="F40" s="105">
        <f t="shared" si="3"/>
        <v>0</v>
      </c>
      <c r="G40" s="40">
        <f t="shared" si="4"/>
      </c>
      <c r="H40" s="68"/>
      <c r="I40" s="76">
        <f>SUM($G$16:G40)</f>
        <v>0</v>
      </c>
      <c r="J40" s="24"/>
      <c r="K40" s="166"/>
      <c r="L40" s="103">
        <f>IF(A40=0,"",VLOOKUP(A40,[2]!kyasp,2))</f>
      </c>
      <c r="M40" s="166"/>
      <c r="N40" s="166"/>
    </row>
    <row r="41" spans="1:14" ht="12.75" customHeight="1">
      <c r="A41" s="184"/>
      <c r="B41" s="189">
        <f t="shared" si="0"/>
      </c>
      <c r="C41" s="185"/>
      <c r="D41" s="60">
        <f t="shared" si="1"/>
      </c>
      <c r="E41" s="104">
        <f t="shared" si="2"/>
      </c>
      <c r="F41" s="105">
        <f t="shared" si="3"/>
        <v>0</v>
      </c>
      <c r="G41" s="40">
        <f t="shared" si="4"/>
      </c>
      <c r="H41" s="68"/>
      <c r="I41" s="76">
        <f>SUM($G$16:G41)</f>
        <v>0</v>
      </c>
      <c r="J41" s="24"/>
      <c r="K41" s="166"/>
      <c r="L41" s="103">
        <f>IF(A41=0,"",VLOOKUP(A41,[2]!kyasp,2))</f>
      </c>
      <c r="M41" s="166"/>
      <c r="N41" s="166"/>
    </row>
    <row r="42" spans="1:14" ht="12.75" customHeight="1">
      <c r="A42" s="184"/>
      <c r="B42" s="189">
        <f t="shared" si="0"/>
      </c>
      <c r="C42" s="185"/>
      <c r="D42" s="60">
        <f t="shared" si="1"/>
      </c>
      <c r="E42" s="104">
        <f t="shared" si="2"/>
      </c>
      <c r="F42" s="105">
        <f t="shared" si="3"/>
        <v>0</v>
      </c>
      <c r="G42" s="40">
        <f t="shared" si="4"/>
      </c>
      <c r="H42" s="68"/>
      <c r="I42" s="76">
        <f>SUM($G$16:G42)</f>
        <v>0</v>
      </c>
      <c r="J42" s="24"/>
      <c r="K42" s="166"/>
      <c r="L42" s="103">
        <f>IF(A42=0,"",VLOOKUP(A42,[2]!kyasp,2))</f>
      </c>
      <c r="M42" s="166"/>
      <c r="N42" s="166"/>
    </row>
    <row r="43" spans="1:14" ht="12.75" customHeight="1">
      <c r="A43" s="184"/>
      <c r="B43" s="189">
        <f t="shared" si="0"/>
      </c>
      <c r="C43" s="185"/>
      <c r="D43" s="60">
        <f t="shared" si="1"/>
      </c>
      <c r="E43" s="104">
        <f t="shared" si="2"/>
      </c>
      <c r="F43" s="105">
        <f t="shared" si="3"/>
        <v>0</v>
      </c>
      <c r="G43" s="40">
        <f t="shared" si="4"/>
      </c>
      <c r="H43" s="68"/>
      <c r="I43" s="76">
        <f>SUM($G$16:G43)</f>
        <v>0</v>
      </c>
      <c r="J43" s="24"/>
      <c r="K43" s="166"/>
      <c r="L43" s="103">
        <f>IF(A43=0,"",VLOOKUP(A43,[2]!kyasp,2))</f>
      </c>
      <c r="M43" s="166"/>
      <c r="N43" s="166"/>
    </row>
    <row r="44" spans="1:14" ht="12.75" customHeight="1">
      <c r="A44" s="184"/>
      <c r="B44" s="189">
        <f t="shared" si="0"/>
      </c>
      <c r="C44" s="185"/>
      <c r="D44" s="60">
        <f t="shared" si="1"/>
      </c>
      <c r="E44" s="104">
        <f t="shared" si="2"/>
      </c>
      <c r="F44" s="105">
        <f t="shared" si="3"/>
        <v>0</v>
      </c>
      <c r="G44" s="40">
        <f t="shared" si="4"/>
      </c>
      <c r="H44" s="68"/>
      <c r="I44" s="76">
        <f>SUM($G$16:G44)</f>
        <v>0</v>
      </c>
      <c r="J44" s="24"/>
      <c r="K44" s="166"/>
      <c r="L44" s="103">
        <f>IF(A44=0,"",VLOOKUP(A44,[2]!kyasp,2))</f>
      </c>
      <c r="M44" s="166"/>
      <c r="N44" s="166"/>
    </row>
    <row r="45" spans="1:14" ht="12.75" customHeight="1">
      <c r="A45" s="184"/>
      <c r="B45" s="189">
        <f t="shared" si="0"/>
      </c>
      <c r="C45" s="185"/>
      <c r="D45" s="60">
        <f t="shared" si="1"/>
      </c>
      <c r="E45" s="104">
        <f t="shared" si="2"/>
      </c>
      <c r="F45" s="105">
        <f t="shared" si="3"/>
        <v>0</v>
      </c>
      <c r="G45" s="40">
        <f t="shared" si="4"/>
      </c>
      <c r="H45" s="68"/>
      <c r="I45" s="76">
        <f>SUM($G$16:G45)</f>
        <v>0</v>
      </c>
      <c r="J45" s="24"/>
      <c r="K45" s="166"/>
      <c r="L45" s="103">
        <f>IF(A45=0,"",VLOOKUP(A45,[2]!kyasp,2))</f>
      </c>
      <c r="M45" s="166"/>
      <c r="N45" s="166"/>
    </row>
    <row r="46" spans="1:14" ht="13.5" customHeight="1">
      <c r="A46" s="184"/>
      <c r="B46" s="189">
        <f t="shared" si="0"/>
      </c>
      <c r="C46" s="185"/>
      <c r="D46" s="60">
        <f t="shared" si="1"/>
      </c>
      <c r="E46" s="104">
        <f t="shared" si="2"/>
      </c>
      <c r="F46" s="105">
        <f t="shared" si="3"/>
        <v>0</v>
      </c>
      <c r="G46" s="40">
        <f t="shared" si="4"/>
      </c>
      <c r="H46" s="68"/>
      <c r="I46" s="76">
        <f>SUM($G$16:G46)</f>
        <v>0</v>
      </c>
      <c r="J46" s="24"/>
      <c r="K46" s="166"/>
      <c r="L46" s="103">
        <f>IF(A46=0,"",VLOOKUP(A46,[2]!kyasp,2))</f>
      </c>
      <c r="M46" s="166"/>
      <c r="N46" s="166"/>
    </row>
    <row r="47" spans="1:14" ht="12.75" customHeight="1">
      <c r="A47" s="184"/>
      <c r="B47" s="189">
        <f t="shared" si="0"/>
      </c>
      <c r="C47" s="185"/>
      <c r="D47" s="60">
        <f t="shared" si="1"/>
      </c>
      <c r="E47" s="104">
        <f t="shared" si="2"/>
      </c>
      <c r="F47" s="105">
        <f t="shared" si="3"/>
        <v>0</v>
      </c>
      <c r="G47" s="40">
        <f t="shared" si="4"/>
      </c>
      <c r="H47" s="68"/>
      <c r="I47" s="76"/>
      <c r="J47" s="24"/>
      <c r="K47" s="171"/>
      <c r="L47" s="170"/>
      <c r="M47" s="172"/>
      <c r="N47" s="172"/>
    </row>
    <row r="48" spans="1:14" ht="12.75" customHeight="1">
      <c r="A48" s="184"/>
      <c r="B48" s="189">
        <f t="shared" si="0"/>
      </c>
      <c r="C48" s="185"/>
      <c r="D48" s="60">
        <f t="shared" si="1"/>
      </c>
      <c r="E48" s="104">
        <f t="shared" si="2"/>
      </c>
      <c r="F48" s="105">
        <f t="shared" si="3"/>
        <v>0</v>
      </c>
      <c r="G48" s="40">
        <f t="shared" si="4"/>
      </c>
      <c r="H48" s="69"/>
      <c r="I48" s="77"/>
      <c r="J48" s="24"/>
      <c r="K48" s="171"/>
      <c r="L48" s="170"/>
      <c r="M48" s="172"/>
      <c r="N48" s="172"/>
    </row>
    <row r="49" spans="1:14" ht="12.75" customHeight="1">
      <c r="A49" s="184"/>
      <c r="B49" s="189">
        <f t="shared" si="0"/>
      </c>
      <c r="C49" s="185"/>
      <c r="D49" s="60">
        <f t="shared" si="1"/>
      </c>
      <c r="E49" s="104">
        <f t="shared" si="2"/>
      </c>
      <c r="F49" s="105">
        <f t="shared" si="3"/>
        <v>0</v>
      </c>
      <c r="G49" s="40">
        <f t="shared" si="4"/>
      </c>
      <c r="H49" s="69"/>
      <c r="I49" s="77"/>
      <c r="J49" s="24"/>
      <c r="K49" s="171"/>
      <c r="L49" s="170"/>
      <c r="M49" s="172"/>
      <c r="N49" s="172"/>
    </row>
    <row r="50" spans="1:14" ht="12.75" customHeight="1">
      <c r="A50" s="184"/>
      <c r="B50" s="189">
        <f t="shared" si="0"/>
      </c>
      <c r="C50" s="185"/>
      <c r="D50" s="60">
        <f t="shared" si="1"/>
      </c>
      <c r="E50" s="104">
        <f t="shared" si="2"/>
      </c>
      <c r="F50" s="105">
        <f t="shared" si="3"/>
        <v>0</v>
      </c>
      <c r="G50" s="40">
        <f t="shared" si="4"/>
      </c>
      <c r="H50" s="69"/>
      <c r="I50" s="77"/>
      <c r="J50" s="24"/>
      <c r="K50" s="171"/>
      <c r="L50" s="170"/>
      <c r="M50" s="172"/>
      <c r="N50" s="172"/>
    </row>
    <row r="51" spans="1:14" ht="12.75" customHeight="1">
      <c r="A51" s="184"/>
      <c r="B51" s="189">
        <f t="shared" si="0"/>
      </c>
      <c r="C51" s="185"/>
      <c r="D51" s="60">
        <f t="shared" si="1"/>
      </c>
      <c r="E51" s="104">
        <f t="shared" si="2"/>
      </c>
      <c r="F51" s="105">
        <f t="shared" si="3"/>
        <v>0</v>
      </c>
      <c r="G51" s="40">
        <f t="shared" si="4"/>
      </c>
      <c r="H51" s="69"/>
      <c r="I51" s="77"/>
      <c r="J51" s="24"/>
      <c r="K51" s="171"/>
      <c r="L51" s="170"/>
      <c r="M51" s="172"/>
      <c r="N51" s="172"/>
    </row>
    <row r="52" spans="1:14" ht="12.75" customHeight="1">
      <c r="A52"/>
      <c r="B52"/>
      <c r="C52"/>
      <c r="D52"/>
      <c r="E52"/>
      <c r="F52"/>
      <c r="G52"/>
      <c r="H52" s="69"/>
      <c r="I52" s="77"/>
      <c r="J52" s="24"/>
      <c r="K52" s="171"/>
      <c r="L52" s="170"/>
      <c r="M52" s="172"/>
      <c r="N52" s="172"/>
    </row>
    <row r="53" spans="1:14" ht="12.75" customHeight="1" thickBot="1">
      <c r="A53"/>
      <c r="B53"/>
      <c r="C53"/>
      <c r="D53"/>
      <c r="E53"/>
      <c r="F53"/>
      <c r="G53"/>
      <c r="H53" s="69"/>
      <c r="I53" s="77"/>
      <c r="J53" s="24"/>
      <c r="K53" s="171"/>
      <c r="L53" s="170"/>
      <c r="M53" s="172"/>
      <c r="N53" s="172"/>
    </row>
    <row r="54" spans="1:14" ht="12.75" customHeight="1" thickBot="1">
      <c r="A54"/>
      <c r="B54"/>
      <c r="C54" s="113">
        <f>SUM(C16:C51)</f>
        <v>0</v>
      </c>
      <c r="D54" s="106" t="s">
        <v>48</v>
      </c>
      <c r="E54" s="107"/>
      <c r="F54" s="107"/>
      <c r="G54" s="108" t="str">
        <f>IF(SUM(G16:G51)=0,"NO ADJ",SUM(G16:G51))</f>
        <v>NO ADJ</v>
      </c>
      <c r="H54" s="70"/>
      <c r="I54" s="77"/>
      <c r="J54" s="24"/>
      <c r="K54" s="171"/>
      <c r="L54" s="170"/>
      <c r="M54" s="172"/>
      <c r="N54" s="172"/>
    </row>
    <row r="55" spans="1:14" ht="12.75" customHeight="1">
      <c r="A55"/>
      <c r="B55"/>
      <c r="C55"/>
      <c r="D55"/>
      <c r="E55"/>
      <c r="F55"/>
      <c r="G55"/>
      <c r="H55" s="70"/>
      <c r="I55" s="71"/>
      <c r="J55" s="24"/>
      <c r="K55" s="171"/>
      <c r="L55" s="170"/>
      <c r="M55" s="172"/>
      <c r="N55" s="172"/>
    </row>
    <row r="56" spans="1:14" ht="6.75" customHeight="1" thickBot="1">
      <c r="A56"/>
      <c r="B56"/>
      <c r="C56"/>
      <c r="D56"/>
      <c r="E56"/>
      <c r="F56"/>
      <c r="G56"/>
      <c r="H56" s="70"/>
      <c r="I56" s="71"/>
      <c r="J56" s="24"/>
      <c r="K56" s="173"/>
      <c r="L56" s="170"/>
      <c r="M56" s="172"/>
      <c r="N56" s="172"/>
    </row>
    <row r="57" spans="1:14" s="2" customFormat="1" ht="11.25" customHeight="1">
      <c r="A57" s="26"/>
      <c r="B57" s="26"/>
      <c r="C57" s="26"/>
      <c r="D57" s="27"/>
      <c r="E57" s="28"/>
      <c r="F57" s="26"/>
      <c r="G57" s="29"/>
      <c r="H57" s="29"/>
      <c r="I57" s="73"/>
      <c r="J57" s="39"/>
      <c r="K57" s="173"/>
      <c r="L57" s="154"/>
      <c r="M57" s="174"/>
      <c r="N57" s="174"/>
    </row>
    <row r="58" spans="1:14" s="2" customFormat="1" ht="11.25" customHeight="1">
      <c r="A58" s="30"/>
      <c r="B58" s="30"/>
      <c r="C58" s="30"/>
      <c r="D58" s="31"/>
      <c r="E58" s="32"/>
      <c r="F58" s="30"/>
      <c r="G58" s="33"/>
      <c r="H58" s="33"/>
      <c r="I58" s="25"/>
      <c r="J58" s="25"/>
      <c r="K58" s="171"/>
      <c r="L58" s="154"/>
      <c r="M58" s="174"/>
      <c r="N58" s="174"/>
    </row>
    <row r="59" spans="1:14" s="2" customFormat="1" ht="17.25" customHeight="1">
      <c r="A59" s="34"/>
      <c r="B59" s="30"/>
      <c r="C59" s="35"/>
      <c r="D59" s="36"/>
      <c r="E59" s="36"/>
      <c r="F59" s="36"/>
      <c r="G59" s="36"/>
      <c r="H59" s="36"/>
      <c r="I59" s="37"/>
      <c r="J59" s="25"/>
      <c r="K59" s="154"/>
      <c r="L59" s="154"/>
      <c r="M59" s="174"/>
      <c r="N59" s="174"/>
    </row>
    <row r="60" spans="1:14" s="2" customFormat="1" ht="17.25" customHeight="1">
      <c r="A60" s="155"/>
      <c r="B60" s="156"/>
      <c r="C60" s="157"/>
      <c r="D60" s="158"/>
      <c r="E60" s="158"/>
      <c r="F60" s="158"/>
      <c r="G60" s="158"/>
      <c r="H60" s="158"/>
      <c r="I60" s="153"/>
      <c r="J60" s="154"/>
      <c r="K60" s="154"/>
      <c r="L60" s="154"/>
      <c r="M60" s="154"/>
      <c r="N60" s="154"/>
    </row>
    <row r="61" spans="1:14" s="2" customFormat="1" ht="17.25" customHeight="1">
      <c r="A61" s="155"/>
      <c r="B61" s="156"/>
      <c r="C61" s="157"/>
      <c r="D61" s="158"/>
      <c r="E61" s="158"/>
      <c r="F61" s="158"/>
      <c r="G61" s="158"/>
      <c r="H61" s="158"/>
      <c r="I61" s="153"/>
      <c r="J61" s="154"/>
      <c r="K61" s="154"/>
      <c r="L61" s="154"/>
      <c r="M61" s="154"/>
      <c r="N61" s="154"/>
    </row>
    <row r="62" spans="1:14" s="2" customFormat="1" ht="17.25" customHeight="1">
      <c r="A62" s="7"/>
      <c r="B62" s="4"/>
      <c r="C62" s="7"/>
      <c r="D62" s="9"/>
      <c r="E62" s="9"/>
      <c r="F62" s="9"/>
      <c r="G62" s="9"/>
      <c r="H62" s="9"/>
      <c r="K62" s="154"/>
      <c r="L62" s="154"/>
      <c r="M62" s="154"/>
      <c r="N62" s="154"/>
    </row>
    <row r="63" spans="1:14" s="2" customFormat="1" ht="17.25" customHeight="1">
      <c r="A63" s="10"/>
      <c r="B63" s="5"/>
      <c r="C63" s="5"/>
      <c r="D63" s="9"/>
      <c r="E63" s="9"/>
      <c r="F63" s="9"/>
      <c r="G63" s="9"/>
      <c r="H63" s="9"/>
      <c r="I63" s="3"/>
      <c r="K63" s="154"/>
      <c r="L63" s="154"/>
      <c r="M63" s="154"/>
      <c r="N63" s="154"/>
    </row>
    <row r="64" spans="1:14" s="2" customFormat="1" ht="17.25" customHeight="1">
      <c r="A64" s="5"/>
      <c r="B64" s="5"/>
      <c r="C64" s="5"/>
      <c r="D64" s="9"/>
      <c r="E64" s="9"/>
      <c r="F64" s="9"/>
      <c r="G64" s="9"/>
      <c r="H64" s="9"/>
      <c r="I64" s="3"/>
      <c r="K64" s="154"/>
      <c r="L64" s="154"/>
      <c r="M64" s="154"/>
      <c r="N64" s="154"/>
    </row>
    <row r="65" spans="1:14" s="2" customFormat="1" ht="17.25" customHeight="1">
      <c r="A65" s="8"/>
      <c r="B65" s="8"/>
      <c r="C65" s="11"/>
      <c r="D65" s="8"/>
      <c r="E65" s="8"/>
      <c r="F65" s="5"/>
      <c r="G65" s="5"/>
      <c r="H65" s="5"/>
      <c r="K65" s="154"/>
      <c r="L65" s="154"/>
      <c r="M65" s="154"/>
      <c r="N65" s="154"/>
    </row>
    <row r="66" spans="1:12" s="2" customFormat="1" ht="17.25" customHeight="1">
      <c r="A66" s="5"/>
      <c r="B66" s="5"/>
      <c r="C66" s="6"/>
      <c r="D66" s="6"/>
      <c r="E66" s="5"/>
      <c r="F66" s="5"/>
      <c r="G66" s="5"/>
      <c r="H66" s="5"/>
      <c r="L66" s="154"/>
    </row>
    <row r="67" spans="1:12" s="2" customFormat="1" ht="17.25" customHeight="1">
      <c r="A67" s="8"/>
      <c r="B67" s="8"/>
      <c r="C67" s="11"/>
      <c r="D67" s="8"/>
      <c r="E67" s="5"/>
      <c r="F67" s="5"/>
      <c r="G67" s="5"/>
      <c r="H67" s="5"/>
      <c r="L67" s="154"/>
    </row>
    <row r="68" spans="1:12" s="2" customFormat="1" ht="17.25" customHeight="1">
      <c r="A68" s="5"/>
      <c r="B68" s="5"/>
      <c r="C68" s="6"/>
      <c r="D68" s="6"/>
      <c r="E68" s="5"/>
      <c r="F68" s="5"/>
      <c r="G68" s="5"/>
      <c r="H68" s="5"/>
      <c r="L68" s="154"/>
    </row>
    <row r="69" spans="1:12" s="2" customFormat="1" ht="17.25" customHeight="1">
      <c r="A69" s="8"/>
      <c r="B69" s="8"/>
      <c r="C69" s="11"/>
      <c r="D69" s="8"/>
      <c r="E69" s="5"/>
      <c r="F69" s="5"/>
      <c r="G69" s="5"/>
      <c r="H69" s="5"/>
      <c r="L69" s="154"/>
    </row>
    <row r="70" spans="1:12" s="2" customFormat="1" ht="17.25" customHeight="1">
      <c r="A70" s="5"/>
      <c r="B70" s="5"/>
      <c r="C70" s="6"/>
      <c r="D70" s="6"/>
      <c r="E70" s="5"/>
      <c r="F70" s="5"/>
      <c r="G70" s="5"/>
      <c r="H70" s="5"/>
      <c r="L70" s="154"/>
    </row>
    <row r="71" spans="1:12" s="2" customFormat="1" ht="17.25" customHeight="1">
      <c r="A71" s="8"/>
      <c r="B71" s="8"/>
      <c r="C71" s="11"/>
      <c r="D71" s="8"/>
      <c r="E71" s="5"/>
      <c r="F71" s="5"/>
      <c r="G71" s="5"/>
      <c r="H71" s="5"/>
      <c r="L71" s="154"/>
    </row>
    <row r="72" spans="1:12" s="2" customFormat="1" ht="17.25" customHeight="1">
      <c r="A72" s="5"/>
      <c r="B72" s="5"/>
      <c r="C72" s="6"/>
      <c r="D72" s="6"/>
      <c r="E72" s="5"/>
      <c r="F72" s="5"/>
      <c r="G72" s="5"/>
      <c r="H72" s="5"/>
      <c r="L72" s="154"/>
    </row>
    <row r="73" spans="1:12" s="2" customFormat="1" ht="17.25" customHeight="1">
      <c r="A73" s="8"/>
      <c r="B73" s="8"/>
      <c r="C73" s="11"/>
      <c r="D73" s="8"/>
      <c r="E73" s="5"/>
      <c r="F73" s="5"/>
      <c r="G73" s="5"/>
      <c r="H73" s="5"/>
      <c r="L73" s="154"/>
    </row>
    <row r="74" spans="1:12" s="2" customFormat="1" ht="17.25" customHeight="1">
      <c r="A74" s="5"/>
      <c r="B74" s="12"/>
      <c r="C74" s="6"/>
      <c r="D74" s="12"/>
      <c r="E74" s="5"/>
      <c r="F74" s="5"/>
      <c r="G74" s="5"/>
      <c r="H74" s="5"/>
      <c r="L74" s="154"/>
    </row>
    <row r="75" spans="1:12" s="2" customFormat="1" ht="17.25" customHeight="1">
      <c r="A75" s="8"/>
      <c r="B75" s="8"/>
      <c r="C75" s="8"/>
      <c r="D75" s="11"/>
      <c r="E75" s="5"/>
      <c r="F75" s="5"/>
      <c r="G75" s="5"/>
      <c r="H75" s="5"/>
      <c r="L75" s="154"/>
    </row>
    <row r="76" spans="1:12" s="2" customFormat="1" ht="17.25" customHeight="1">
      <c r="A76" s="5"/>
      <c r="B76" s="5"/>
      <c r="C76" s="6"/>
      <c r="D76" s="6"/>
      <c r="E76" s="5"/>
      <c r="F76" s="5"/>
      <c r="G76" s="5"/>
      <c r="H76" s="5"/>
      <c r="L76" s="154"/>
    </row>
    <row r="77" spans="1:12" s="2" customFormat="1" ht="17.25" customHeight="1">
      <c r="A77" s="13"/>
      <c r="B77" s="13"/>
      <c r="C77" s="13"/>
      <c r="D77" s="13"/>
      <c r="E77" s="5"/>
      <c r="F77" s="5"/>
      <c r="G77" s="5"/>
      <c r="H77" s="5"/>
      <c r="L77" s="154"/>
    </row>
    <row r="78" spans="1:12" s="2" customFormat="1" ht="17.25" customHeight="1">
      <c r="A78" s="14"/>
      <c r="B78" s="12"/>
      <c r="C78" s="12"/>
      <c r="D78" s="12"/>
      <c r="E78" s="5"/>
      <c r="F78" s="5"/>
      <c r="G78" s="5"/>
      <c r="H78" s="5"/>
      <c r="L78" s="154"/>
    </row>
    <row r="79" spans="1:12" s="2" customFormat="1" ht="17.25" customHeight="1">
      <c r="A79" s="13"/>
      <c r="B79" s="13"/>
      <c r="C79" s="13"/>
      <c r="D79" s="13"/>
      <c r="E79" s="5"/>
      <c r="F79" s="5"/>
      <c r="G79" s="5"/>
      <c r="H79" s="5"/>
      <c r="L79" s="154"/>
    </row>
    <row r="80" spans="1:12" s="2" customFormat="1" ht="17.25" customHeight="1">
      <c r="A80" s="14"/>
      <c r="B80" s="12"/>
      <c r="C80" s="12"/>
      <c r="D80" s="12"/>
      <c r="E80" s="5"/>
      <c r="F80" s="5"/>
      <c r="G80" s="5"/>
      <c r="H80" s="5"/>
      <c r="L80" s="154"/>
    </row>
    <row r="81" spans="1:12" s="2" customFormat="1" ht="17.25" customHeight="1">
      <c r="A81" s="13"/>
      <c r="B81" s="13"/>
      <c r="C81" s="13"/>
      <c r="D81" s="13"/>
      <c r="E81" s="5"/>
      <c r="F81" s="5"/>
      <c r="G81" s="5"/>
      <c r="H81" s="5"/>
      <c r="L81" s="154"/>
    </row>
    <row r="82" spans="1:12" s="2" customFormat="1" ht="17.25" customHeight="1">
      <c r="A82" s="14"/>
      <c r="B82" s="12"/>
      <c r="C82" s="12"/>
      <c r="D82" s="12"/>
      <c r="E82" s="5"/>
      <c r="F82" s="5"/>
      <c r="G82" s="5"/>
      <c r="H82" s="5"/>
      <c r="L82" s="154"/>
    </row>
    <row r="83" spans="1:12" s="2" customFormat="1" ht="17.25" customHeight="1">
      <c r="A83" s="5"/>
      <c r="B83" s="5"/>
      <c r="C83" s="5"/>
      <c r="D83" s="5"/>
      <c r="E83" s="5"/>
      <c r="F83" s="5"/>
      <c r="G83" s="5"/>
      <c r="H83" s="5"/>
      <c r="L83" s="154"/>
    </row>
    <row r="84" spans="1:12" s="2" customFormat="1" ht="17.25" customHeight="1">
      <c r="A84" s="5"/>
      <c r="B84" s="5"/>
      <c r="C84" s="5"/>
      <c r="D84" s="5"/>
      <c r="E84" s="5"/>
      <c r="F84" s="5"/>
      <c r="G84" s="5"/>
      <c r="H84" s="5"/>
      <c r="L84" s="154"/>
    </row>
    <row r="85" spans="1:12" s="2" customFormat="1" ht="17.25" customHeight="1">
      <c r="A85" s="5"/>
      <c r="B85" s="5"/>
      <c r="C85" s="5"/>
      <c r="D85" s="5"/>
      <c r="E85" s="5"/>
      <c r="F85" s="5"/>
      <c r="G85" s="5"/>
      <c r="H85" s="5"/>
      <c r="L85" s="154"/>
    </row>
    <row r="86" spans="1:12" s="2" customFormat="1" ht="17.25" customHeight="1">
      <c r="A86" s="5"/>
      <c r="B86" s="5"/>
      <c r="C86" s="5"/>
      <c r="D86" s="5"/>
      <c r="E86" s="5"/>
      <c r="F86" s="5"/>
      <c r="G86" s="5"/>
      <c r="H86" s="5"/>
      <c r="L86" s="154"/>
    </row>
    <row r="87" spans="1:12" s="2" customFormat="1" ht="17.25" customHeight="1">
      <c r="A87" s="5"/>
      <c r="B87" s="5"/>
      <c r="C87" s="5"/>
      <c r="D87" s="5"/>
      <c r="E87" s="5"/>
      <c r="F87" s="5"/>
      <c r="G87" s="5"/>
      <c r="H87" s="5"/>
      <c r="L87" s="154"/>
    </row>
    <row r="88" spans="1:12" s="2" customFormat="1" ht="17.25" customHeight="1">
      <c r="A88" s="5"/>
      <c r="B88" s="5"/>
      <c r="C88" s="5"/>
      <c r="D88" s="5"/>
      <c r="E88" s="5"/>
      <c r="F88" s="5"/>
      <c r="G88" s="5"/>
      <c r="H88" s="5"/>
      <c r="L88" s="154"/>
    </row>
    <row r="89" spans="1:12" s="2" customFormat="1" ht="17.25" customHeight="1">
      <c r="A89" s="5"/>
      <c r="B89" s="5"/>
      <c r="C89" s="5"/>
      <c r="D89" s="5"/>
      <c r="E89" s="5"/>
      <c r="F89" s="5"/>
      <c r="G89" s="5"/>
      <c r="H89" s="5"/>
      <c r="L89" s="154"/>
    </row>
    <row r="90" spans="1:12" s="2" customFormat="1" ht="17.25" customHeight="1">
      <c r="A90" s="5"/>
      <c r="B90" s="5"/>
      <c r="C90" s="5"/>
      <c r="D90" s="5"/>
      <c r="E90" s="5"/>
      <c r="F90" s="5"/>
      <c r="G90" s="5"/>
      <c r="H90" s="5"/>
      <c r="L90" s="154"/>
    </row>
    <row r="91" spans="1:12" s="2" customFormat="1" ht="17.25" customHeight="1">
      <c r="A91" s="5"/>
      <c r="B91" s="5"/>
      <c r="C91" s="5"/>
      <c r="D91" s="5"/>
      <c r="E91" s="5"/>
      <c r="F91" s="5"/>
      <c r="G91" s="5"/>
      <c r="H91" s="5"/>
      <c r="L91" s="154"/>
    </row>
    <row r="92" spans="1:12" s="2" customFormat="1" ht="17.25" customHeight="1">
      <c r="A92" s="5"/>
      <c r="B92" s="5"/>
      <c r="C92" s="5"/>
      <c r="D92" s="5"/>
      <c r="E92" s="5"/>
      <c r="F92" s="5"/>
      <c r="G92" s="5"/>
      <c r="H92" s="5"/>
      <c r="L92" s="154"/>
    </row>
    <row r="93" spans="1:12" s="2" customFormat="1" ht="17.25" customHeight="1">
      <c r="A93" s="5"/>
      <c r="B93" s="5"/>
      <c r="C93" s="5"/>
      <c r="D93" s="5"/>
      <c r="E93" s="5"/>
      <c r="F93" s="5"/>
      <c r="G93" s="5"/>
      <c r="H93" s="5"/>
      <c r="L93" s="154"/>
    </row>
    <row r="94" spans="1:12" s="2" customFormat="1" ht="17.25" customHeight="1">
      <c r="A94" s="5"/>
      <c r="B94" s="5"/>
      <c r="C94" s="5"/>
      <c r="D94" s="5"/>
      <c r="E94" s="5"/>
      <c r="F94" s="5"/>
      <c r="G94" s="5"/>
      <c r="H94" s="5"/>
      <c r="L94" s="154"/>
    </row>
    <row r="95" spans="1:12" s="2" customFormat="1" ht="17.25" customHeight="1">
      <c r="A95" s="5"/>
      <c r="B95" s="5"/>
      <c r="C95" s="5"/>
      <c r="D95" s="5"/>
      <c r="E95" s="5"/>
      <c r="F95" s="5"/>
      <c r="G95" s="5"/>
      <c r="H95" s="5"/>
      <c r="L95" s="154"/>
    </row>
    <row r="96" spans="1:12" s="2" customFormat="1" ht="17.25" customHeight="1">
      <c r="A96" s="5"/>
      <c r="B96" s="5"/>
      <c r="C96" s="5"/>
      <c r="D96" s="5"/>
      <c r="E96" s="5"/>
      <c r="F96" s="5"/>
      <c r="G96" s="5"/>
      <c r="H96" s="5"/>
      <c r="L96" s="154"/>
    </row>
    <row r="97" spans="1:12" s="2" customFormat="1" ht="17.25" customHeight="1">
      <c r="A97" s="5"/>
      <c r="B97" s="5"/>
      <c r="C97" s="5"/>
      <c r="D97" s="5"/>
      <c r="E97" s="5"/>
      <c r="F97" s="5"/>
      <c r="G97" s="5"/>
      <c r="H97" s="5"/>
      <c r="L97" s="154"/>
    </row>
    <row r="98" spans="1:12" s="2" customFormat="1" ht="17.25" customHeight="1">
      <c r="A98" s="5"/>
      <c r="B98" s="5"/>
      <c r="C98" s="5"/>
      <c r="D98" s="5"/>
      <c r="E98" s="5"/>
      <c r="F98" s="5"/>
      <c r="G98" s="5"/>
      <c r="H98" s="5"/>
      <c r="L98" s="154"/>
    </row>
    <row r="99" s="2" customFormat="1" ht="17.25" customHeight="1">
      <c r="L99" s="154"/>
    </row>
    <row r="100" s="2" customFormat="1" ht="17.25" customHeight="1">
      <c r="L100" s="154"/>
    </row>
    <row r="101" s="2" customFormat="1" ht="17.25" customHeight="1">
      <c r="L101" s="154"/>
    </row>
    <row r="102" s="2" customFormat="1" ht="17.25" customHeight="1">
      <c r="L102" s="154"/>
    </row>
    <row r="103" s="2" customFormat="1" ht="17.25" customHeight="1">
      <c r="L103" s="154"/>
    </row>
    <row r="104" s="2" customFormat="1" ht="12">
      <c r="L104" s="154"/>
    </row>
    <row r="105" s="2" customFormat="1" ht="12">
      <c r="L105" s="154"/>
    </row>
    <row r="106" s="2" customFormat="1" ht="12">
      <c r="L106" s="154"/>
    </row>
    <row r="107" s="2" customFormat="1" ht="12">
      <c r="L107" s="154"/>
    </row>
    <row r="108" s="2" customFormat="1" ht="12">
      <c r="L108" s="154"/>
    </row>
    <row r="109" s="2" customFormat="1" ht="12">
      <c r="L109" s="154"/>
    </row>
    <row r="110" s="2" customFormat="1" ht="12">
      <c r="L110" s="154"/>
    </row>
    <row r="111" s="2" customFormat="1" ht="12">
      <c r="L111" s="154"/>
    </row>
    <row r="112" s="2" customFormat="1" ht="12">
      <c r="L112" s="154"/>
    </row>
    <row r="113" s="2" customFormat="1" ht="12">
      <c r="L113" s="154"/>
    </row>
    <row r="114" s="2" customFormat="1" ht="12">
      <c r="L114" s="154"/>
    </row>
    <row r="115" s="2" customFormat="1" ht="12">
      <c r="L115" s="154"/>
    </row>
    <row r="116" s="2" customFormat="1" ht="12">
      <c r="L116" s="154"/>
    </row>
    <row r="117" s="2" customFormat="1" ht="12">
      <c r="L117" s="154"/>
    </row>
    <row r="118" s="2" customFormat="1" ht="12">
      <c r="L118" s="154"/>
    </row>
    <row r="119" s="2" customFormat="1" ht="12">
      <c r="L119" s="154"/>
    </row>
    <row r="120" s="2" customFormat="1" ht="12">
      <c r="L120" s="154"/>
    </row>
    <row r="121" s="2" customFormat="1" ht="12">
      <c r="L121" s="154"/>
    </row>
    <row r="122" s="2" customFormat="1" ht="12">
      <c r="L122" s="154"/>
    </row>
    <row r="123" s="2" customFormat="1" ht="12">
      <c r="L123" s="154"/>
    </row>
    <row r="124" s="2" customFormat="1" ht="12">
      <c r="L124" s="154"/>
    </row>
    <row r="125" s="2" customFormat="1" ht="12">
      <c r="L125" s="154"/>
    </row>
    <row r="126" s="2" customFormat="1" ht="12">
      <c r="L126" s="154"/>
    </row>
    <row r="127" s="2" customFormat="1" ht="12">
      <c r="L127" s="154"/>
    </row>
    <row r="128" s="2" customFormat="1" ht="12">
      <c r="L128" s="154"/>
    </row>
    <row r="129" s="2" customFormat="1" ht="12">
      <c r="L129" s="154"/>
    </row>
    <row r="130" s="2" customFormat="1" ht="12">
      <c r="L130" s="154"/>
    </row>
    <row r="131" s="2" customFormat="1" ht="12">
      <c r="L131" s="154"/>
    </row>
    <row r="132" s="2" customFormat="1" ht="12">
      <c r="L132" s="154"/>
    </row>
    <row r="133" s="2" customFormat="1" ht="12">
      <c r="L133" s="154"/>
    </row>
    <row r="134" s="2" customFormat="1" ht="12">
      <c r="L134" s="154"/>
    </row>
    <row r="135" s="2" customFormat="1" ht="12">
      <c r="L135" s="154"/>
    </row>
    <row r="136" s="2" customFormat="1" ht="12">
      <c r="L136" s="154"/>
    </row>
    <row r="137" s="2" customFormat="1" ht="12">
      <c r="L137" s="154"/>
    </row>
    <row r="138" s="2" customFormat="1" ht="12">
      <c r="L138" s="154"/>
    </row>
    <row r="139" s="2" customFormat="1" ht="12">
      <c r="L139" s="154"/>
    </row>
    <row r="140" s="2" customFormat="1" ht="12">
      <c r="L140" s="154"/>
    </row>
    <row r="141" s="2" customFormat="1" ht="12">
      <c r="L141" s="154"/>
    </row>
    <row r="142" s="2" customFormat="1" ht="12">
      <c r="L142" s="154"/>
    </row>
    <row r="143" s="2" customFormat="1" ht="12">
      <c r="L143" s="154"/>
    </row>
    <row r="144" s="2" customFormat="1" ht="12">
      <c r="L144" s="154"/>
    </row>
    <row r="145" s="2" customFormat="1" ht="12">
      <c r="L145" s="154"/>
    </row>
    <row r="146" s="2" customFormat="1" ht="12">
      <c r="L146" s="154"/>
    </row>
    <row r="147" s="2" customFormat="1" ht="12">
      <c r="L147" s="154"/>
    </row>
    <row r="148" s="2" customFormat="1" ht="12">
      <c r="L148" s="154"/>
    </row>
    <row r="149" s="2" customFormat="1" ht="12">
      <c r="L149" s="154"/>
    </row>
    <row r="150" s="2" customFormat="1" ht="12">
      <c r="L150" s="154"/>
    </row>
    <row r="151" s="2" customFormat="1" ht="12">
      <c r="L151" s="154"/>
    </row>
    <row r="152" s="2" customFormat="1" ht="12">
      <c r="L152" s="154"/>
    </row>
    <row r="153" s="2" customFormat="1" ht="12">
      <c r="L153" s="154"/>
    </row>
    <row r="154" s="2" customFormat="1" ht="12">
      <c r="L154" s="154"/>
    </row>
    <row r="155" s="2" customFormat="1" ht="12">
      <c r="L155" s="154"/>
    </row>
    <row r="156" s="2" customFormat="1" ht="12">
      <c r="L156" s="154"/>
    </row>
    <row r="157" s="2" customFormat="1" ht="12">
      <c r="L157" s="154"/>
    </row>
    <row r="158" s="2" customFormat="1" ht="12">
      <c r="L158" s="154"/>
    </row>
    <row r="159" s="2" customFormat="1" ht="12">
      <c r="L159" s="154"/>
    </row>
    <row r="160" s="2" customFormat="1" ht="12">
      <c r="L160" s="154"/>
    </row>
    <row r="161" s="2" customFormat="1" ht="12">
      <c r="L161" s="154"/>
    </row>
    <row r="162" s="2" customFormat="1" ht="12">
      <c r="L162" s="154"/>
    </row>
    <row r="163" s="2" customFormat="1" ht="12">
      <c r="L163" s="154"/>
    </row>
    <row r="164" s="2" customFormat="1" ht="12">
      <c r="L164" s="154"/>
    </row>
    <row r="165" s="2" customFormat="1" ht="12">
      <c r="L165" s="154"/>
    </row>
    <row r="166" s="2" customFormat="1" ht="12">
      <c r="L166" s="154"/>
    </row>
    <row r="167" s="2" customFormat="1" ht="12">
      <c r="L167" s="154"/>
    </row>
    <row r="168" s="2" customFormat="1" ht="12">
      <c r="L168" s="154"/>
    </row>
    <row r="169" s="2" customFormat="1" ht="12">
      <c r="L169" s="154"/>
    </row>
    <row r="170" s="2" customFormat="1" ht="12">
      <c r="L170" s="154"/>
    </row>
    <row r="171" s="2" customFormat="1" ht="12">
      <c r="L171" s="154"/>
    </row>
    <row r="172" s="2" customFormat="1" ht="12">
      <c r="L172" s="154"/>
    </row>
    <row r="173" s="2" customFormat="1" ht="12">
      <c r="L173" s="154"/>
    </row>
    <row r="174" s="2" customFormat="1" ht="12">
      <c r="L174" s="154"/>
    </row>
    <row r="175" s="2" customFormat="1" ht="12">
      <c r="L175" s="154"/>
    </row>
    <row r="176" s="2" customFormat="1" ht="12">
      <c r="L176" s="154"/>
    </row>
    <row r="177" s="2" customFormat="1" ht="12">
      <c r="L177" s="154"/>
    </row>
    <row r="178" s="2" customFormat="1" ht="12">
      <c r="L178" s="154"/>
    </row>
    <row r="179" s="2" customFormat="1" ht="12">
      <c r="L179" s="154"/>
    </row>
    <row r="180" s="2" customFormat="1" ht="12">
      <c r="L180" s="154"/>
    </row>
    <row r="181" s="2" customFormat="1" ht="12">
      <c r="L181" s="154"/>
    </row>
    <row r="182" s="2" customFormat="1" ht="12">
      <c r="L182" s="154"/>
    </row>
    <row r="183" s="2" customFormat="1" ht="12">
      <c r="L183" s="154"/>
    </row>
    <row r="184" s="2" customFormat="1" ht="12">
      <c r="L184" s="154"/>
    </row>
    <row r="185" s="2" customFormat="1" ht="12">
      <c r="L185" s="154"/>
    </row>
    <row r="186" s="2" customFormat="1" ht="12">
      <c r="L186" s="154"/>
    </row>
    <row r="187" s="2" customFormat="1" ht="12">
      <c r="L187" s="154"/>
    </row>
    <row r="188" s="2" customFormat="1" ht="12">
      <c r="L188" s="154"/>
    </row>
    <row r="189" s="2" customFormat="1" ht="12">
      <c r="L189" s="154"/>
    </row>
    <row r="190" s="2" customFormat="1" ht="12">
      <c r="L190" s="154"/>
    </row>
    <row r="191" s="2" customFormat="1" ht="12">
      <c r="L191" s="154"/>
    </row>
    <row r="192" s="2" customFormat="1" ht="12">
      <c r="L192" s="154"/>
    </row>
    <row r="193" s="2" customFormat="1" ht="12">
      <c r="L193" s="154"/>
    </row>
    <row r="194" s="2" customFormat="1" ht="12">
      <c r="L194" s="154"/>
    </row>
    <row r="195" s="2" customFormat="1" ht="12">
      <c r="L195" s="154"/>
    </row>
    <row r="196" s="2" customFormat="1" ht="12">
      <c r="L196" s="154"/>
    </row>
    <row r="197" s="2" customFormat="1" ht="12">
      <c r="L197" s="154"/>
    </row>
    <row r="198" s="2" customFormat="1" ht="12">
      <c r="L198" s="154"/>
    </row>
    <row r="199" s="2" customFormat="1" ht="12">
      <c r="L199" s="154"/>
    </row>
    <row r="200" s="2" customFormat="1" ht="12">
      <c r="L200" s="154"/>
    </row>
    <row r="201" s="2" customFormat="1" ht="12">
      <c r="L201" s="154"/>
    </row>
    <row r="202" s="2" customFormat="1" ht="12">
      <c r="L202" s="154"/>
    </row>
    <row r="203" s="2" customFormat="1" ht="12">
      <c r="L203" s="154"/>
    </row>
    <row r="204" s="2" customFormat="1" ht="12">
      <c r="L204" s="154"/>
    </row>
    <row r="205" s="2" customFormat="1" ht="12">
      <c r="L205" s="154"/>
    </row>
    <row r="206" s="2" customFormat="1" ht="12">
      <c r="L206" s="154"/>
    </row>
    <row r="207" s="2" customFormat="1" ht="12">
      <c r="L207" s="154"/>
    </row>
    <row r="208" s="2" customFormat="1" ht="12">
      <c r="L208" s="154"/>
    </row>
    <row r="209" s="2" customFormat="1" ht="12">
      <c r="L209" s="154"/>
    </row>
    <row r="210" s="2" customFormat="1" ht="12">
      <c r="L210" s="154"/>
    </row>
    <row r="211" s="2" customFormat="1" ht="12">
      <c r="L211" s="154"/>
    </row>
    <row r="212" s="2" customFormat="1" ht="12">
      <c r="L212" s="154"/>
    </row>
    <row r="213" s="2" customFormat="1" ht="12">
      <c r="L213" s="154"/>
    </row>
    <row r="214" s="2" customFormat="1" ht="12">
      <c r="L214" s="154"/>
    </row>
    <row r="215" s="2" customFormat="1" ht="12">
      <c r="L215" s="154"/>
    </row>
    <row r="216" s="2" customFormat="1" ht="12">
      <c r="L216" s="154"/>
    </row>
    <row r="217" s="2" customFormat="1" ht="12">
      <c r="L217" s="154"/>
    </row>
    <row r="218" s="2" customFormat="1" ht="12">
      <c r="L218" s="154"/>
    </row>
    <row r="219" s="2" customFormat="1" ht="12">
      <c r="L219" s="154"/>
    </row>
    <row r="220" s="2" customFormat="1" ht="12">
      <c r="L220" s="154"/>
    </row>
    <row r="221" s="2" customFormat="1" ht="12">
      <c r="L221" s="154"/>
    </row>
    <row r="222" s="2" customFormat="1" ht="12">
      <c r="L222" s="154"/>
    </row>
    <row r="223" s="2" customFormat="1" ht="12">
      <c r="L223" s="154"/>
    </row>
    <row r="224" s="2" customFormat="1" ht="12">
      <c r="L224" s="154"/>
    </row>
    <row r="225" s="2" customFormat="1" ht="12">
      <c r="L225" s="154"/>
    </row>
    <row r="226" s="2" customFormat="1" ht="12">
      <c r="L226" s="154"/>
    </row>
    <row r="227" s="2" customFormat="1" ht="12">
      <c r="L227" s="154"/>
    </row>
    <row r="228" s="2" customFormat="1" ht="12">
      <c r="L228" s="154"/>
    </row>
    <row r="229" s="2" customFormat="1" ht="12">
      <c r="L229" s="154"/>
    </row>
    <row r="230" s="2" customFormat="1" ht="12">
      <c r="L230" s="154"/>
    </row>
    <row r="231" s="2" customFormat="1" ht="12">
      <c r="L231" s="154"/>
    </row>
    <row r="232" s="2" customFormat="1" ht="12">
      <c r="L232" s="154"/>
    </row>
    <row r="233" s="2" customFormat="1" ht="12">
      <c r="L233" s="154"/>
    </row>
    <row r="234" s="2" customFormat="1" ht="12">
      <c r="L234" s="154"/>
    </row>
    <row r="235" s="2" customFormat="1" ht="12">
      <c r="L235" s="154"/>
    </row>
    <row r="236" s="2" customFormat="1" ht="12">
      <c r="L236" s="154"/>
    </row>
    <row r="237" s="2" customFormat="1" ht="12">
      <c r="L237" s="154"/>
    </row>
    <row r="238" s="2" customFormat="1" ht="12">
      <c r="L238" s="154"/>
    </row>
    <row r="239" s="2" customFormat="1" ht="12">
      <c r="L239" s="154"/>
    </row>
    <row r="240" s="2" customFormat="1" ht="12">
      <c r="L240" s="154"/>
    </row>
    <row r="241" s="2" customFormat="1" ht="12">
      <c r="L241" s="154"/>
    </row>
    <row r="242" s="2" customFormat="1" ht="12">
      <c r="L242" s="154"/>
    </row>
    <row r="243" s="2" customFormat="1" ht="12">
      <c r="L243" s="154"/>
    </row>
    <row r="244" s="2" customFormat="1" ht="12">
      <c r="L244" s="154"/>
    </row>
    <row r="245" s="2" customFormat="1" ht="12">
      <c r="L245" s="154"/>
    </row>
    <row r="246" s="2" customFormat="1" ht="12">
      <c r="L246" s="154"/>
    </row>
    <row r="247" s="2" customFormat="1" ht="12">
      <c r="L247" s="166"/>
    </row>
    <row r="248" s="2" customFormat="1" ht="12">
      <c r="L248" s="166"/>
    </row>
    <row r="249" s="2" customFormat="1" ht="12">
      <c r="L249" s="166"/>
    </row>
  </sheetData>
  <printOptions horizontalCentered="1"/>
  <pageMargins left="0" right="0" top="0.25" bottom="0.25" header="0.25" footer="0.25"/>
  <pageSetup blackAndWhite="1" orientation="portrait" r:id="rId4"/>
  <headerFooter alignWithMargins="0">
    <oddHeader xml:space="preserve">&amp;R   </oddHead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N249"/>
  <sheetViews>
    <sheetView showGridLines="0" showRowColHeaders="0" showZeros="0" workbookViewId="0" topLeftCell="A1">
      <selection activeCell="A12" sqref="A12:G15"/>
    </sheetView>
  </sheetViews>
  <sheetFormatPr defaultColWidth="9.00390625" defaultRowHeight="12.75"/>
  <cols>
    <col min="1" max="1" width="14.875" style="1" customWidth="1"/>
    <col min="2" max="2" width="11.875" style="1" customWidth="1"/>
    <col min="3" max="3" width="15.125" style="1" customWidth="1"/>
    <col min="4" max="4" width="10.75390625" style="1" customWidth="1"/>
    <col min="5" max="5" width="10.00390625" style="1" customWidth="1"/>
    <col min="6" max="7" width="15.625" style="1" customWidth="1"/>
    <col min="8" max="8" width="1.12109375" style="1" customWidth="1"/>
    <col min="9" max="9" width="0" style="1" hidden="1" customWidth="1"/>
    <col min="10" max="10" width="6.625" style="1" customWidth="1"/>
    <col min="11" max="11" width="6.25390625" style="1" customWidth="1"/>
    <col min="12" max="12" width="6.875" style="166" customWidth="1"/>
    <col min="13" max="16" width="8.875" style="1" customWidth="1"/>
    <col min="17" max="17" width="13.00390625" style="1" customWidth="1"/>
    <col min="18" max="18" width="10.25390625" style="1" customWidth="1"/>
    <col min="19" max="16384" width="8.875" style="1" customWidth="1"/>
  </cols>
  <sheetData>
    <row r="1" spans="1:14" ht="19.5" customHeight="1" thickBot="1">
      <c r="A1" s="22"/>
      <c r="B1" s="23"/>
      <c r="C1" s="23"/>
      <c r="D1" s="23"/>
      <c r="E1" s="23"/>
      <c r="F1" s="23"/>
      <c r="G1" s="23"/>
      <c r="H1" s="23"/>
      <c r="I1" s="24"/>
      <c r="J1" s="24"/>
      <c r="K1" s="166"/>
      <c r="M1" s="166"/>
      <c r="N1" s="166"/>
    </row>
    <row r="2" spans="1:14" ht="15" customHeight="1">
      <c r="A2" s="83" t="s">
        <v>0</v>
      </c>
      <c r="B2" s="19"/>
      <c r="C2" s="19"/>
      <c r="D2" s="19"/>
      <c r="E2" s="19"/>
      <c r="F2" s="19"/>
      <c r="G2" s="19"/>
      <c r="H2" s="61"/>
      <c r="I2" s="71"/>
      <c r="J2" s="24"/>
      <c r="K2" s="166"/>
      <c r="M2" s="166"/>
      <c r="N2" s="166"/>
    </row>
    <row r="3" spans="1:14" ht="10.5" customHeight="1">
      <c r="A3" s="84" t="s">
        <v>1</v>
      </c>
      <c r="B3" s="85"/>
      <c r="C3" s="86"/>
      <c r="D3" s="87"/>
      <c r="E3" s="88"/>
      <c r="F3" s="88"/>
      <c r="G3" s="20"/>
      <c r="H3" s="62"/>
      <c r="I3" s="71"/>
      <c r="J3" s="24"/>
      <c r="K3" s="166"/>
      <c r="M3" s="166"/>
      <c r="N3" s="166"/>
    </row>
    <row r="4" spans="1:14" ht="10.5" customHeight="1">
      <c r="A4" s="89" t="s">
        <v>2</v>
      </c>
      <c r="B4" s="88"/>
      <c r="C4" s="86"/>
      <c r="D4" s="87"/>
      <c r="E4" s="88"/>
      <c r="F4" s="88"/>
      <c r="G4" s="20"/>
      <c r="H4" s="62"/>
      <c r="I4" s="71"/>
      <c r="J4" s="24"/>
      <c r="K4" s="166"/>
      <c r="M4" s="166"/>
      <c r="N4" s="166"/>
    </row>
    <row r="5" spans="1:14" ht="14.25" customHeight="1">
      <c r="A5" s="194" t="s">
        <v>52</v>
      </c>
      <c r="B5" s="88"/>
      <c r="C5" s="90"/>
      <c r="D5" s="91"/>
      <c r="E5" s="90"/>
      <c r="F5" s="88"/>
      <c r="G5" s="21"/>
      <c r="H5" s="63"/>
      <c r="I5" s="71"/>
      <c r="J5" s="24"/>
      <c r="K5" s="167"/>
      <c r="L5" s="167"/>
      <c r="M5" s="167"/>
      <c r="N5" s="167"/>
    </row>
    <row r="6" spans="1:14" ht="12.75" customHeight="1">
      <c r="A6" s="92"/>
      <c r="B6" s="93"/>
      <c r="C6" s="90"/>
      <c r="D6" s="91"/>
      <c r="E6" s="90"/>
      <c r="F6" s="94" t="s">
        <v>49</v>
      </c>
      <c r="G6" s="59"/>
      <c r="H6" s="64"/>
      <c r="I6" s="71"/>
      <c r="J6" s="24"/>
      <c r="K6" s="167"/>
      <c r="L6" s="167"/>
      <c r="M6" s="167"/>
      <c r="N6" s="167"/>
    </row>
    <row r="7" spans="1:14" s="15" customFormat="1" ht="12.75" customHeight="1">
      <c r="A7" s="114" t="s">
        <v>4</v>
      </c>
      <c r="B7" s="109">
        <f>'Asphalt Adj'!B7</f>
        <v>0</v>
      </c>
      <c r="C7" s="116"/>
      <c r="D7" s="114" t="s">
        <v>51</v>
      </c>
      <c r="E7" s="110">
        <f>'Asphalt Adj'!E7</f>
        <v>0</v>
      </c>
      <c r="F7" s="139"/>
      <c r="G7" s="139"/>
      <c r="H7" s="64"/>
      <c r="I7" s="72"/>
      <c r="J7" s="78"/>
      <c r="K7" s="168"/>
      <c r="L7" s="168"/>
      <c r="M7" s="168"/>
      <c r="N7" s="168"/>
    </row>
    <row r="8" spans="1:14" s="15" customFormat="1" ht="12.75" customHeight="1">
      <c r="A8" s="114" t="s">
        <v>5</v>
      </c>
      <c r="B8" s="111">
        <f>'Asphalt Adj'!B8</f>
        <v>0</v>
      </c>
      <c r="C8" s="115"/>
      <c r="D8" s="114" t="s">
        <v>63</v>
      </c>
      <c r="E8" s="110">
        <f>'Asphalt Adj'!E8</f>
        <v>0</v>
      </c>
      <c r="F8" s="116"/>
      <c r="G8" s="116"/>
      <c r="H8" s="64"/>
      <c r="I8" s="72"/>
      <c r="J8" s="78"/>
      <c r="K8" s="168"/>
      <c r="L8" t="s">
        <v>62</v>
      </c>
      <c r="M8" s="168"/>
      <c r="N8" s="168"/>
    </row>
    <row r="9" spans="1:14" s="15" customFormat="1" ht="12.75" customHeight="1">
      <c r="A9" s="114" t="s">
        <v>16</v>
      </c>
      <c r="B9" s="140"/>
      <c r="C9" s="114" t="s">
        <v>17</v>
      </c>
      <c r="D9" s="137"/>
      <c r="E9" s="114" t="s">
        <v>18</v>
      </c>
      <c r="F9" s="117"/>
      <c r="G9" s="118"/>
      <c r="H9" s="64"/>
      <c r="I9" s="72"/>
      <c r="J9" s="78"/>
      <c r="K9" s="168"/>
      <c r="L9" s="168">
        <v>4.348</v>
      </c>
      <c r="M9" s="168"/>
      <c r="N9" s="168"/>
    </row>
    <row r="10" spans="1:14" s="15" customFormat="1" ht="12.75" customHeight="1">
      <c r="A10" s="114"/>
      <c r="B10" s="114"/>
      <c r="C10" s="41"/>
      <c r="D10" s="190" t="s">
        <v>61</v>
      </c>
      <c r="E10" s="188">
        <f>IF(B8=0,"",VLOOKUP(B8,[2]!kyasp,2))</f>
      </c>
      <c r="F10" s="41"/>
      <c r="G10" s="41"/>
      <c r="H10" s="64"/>
      <c r="I10" s="72"/>
      <c r="J10" s="79"/>
      <c r="K10" s="168"/>
      <c r="L10" s="168"/>
      <c r="M10" s="168"/>
      <c r="N10" s="168"/>
    </row>
    <row r="11" spans="1:14" s="2" customFormat="1" ht="16.5" customHeight="1" thickBot="1">
      <c r="A11" s="16"/>
      <c r="B11" s="17"/>
      <c r="C11" s="17"/>
      <c r="D11" s="16" t="s">
        <v>60</v>
      </c>
      <c r="E11" s="188">
        <f>IF(E10="","",ROUND(E10/L9,2))</f>
      </c>
      <c r="F11" s="18"/>
      <c r="G11" s="17"/>
      <c r="H11" s="65"/>
      <c r="I11" s="73"/>
      <c r="J11" s="80"/>
      <c r="K11" s="169"/>
      <c r="L11" s="169"/>
      <c r="M11" s="169"/>
      <c r="N11" s="169"/>
    </row>
    <row r="12" spans="1:14" ht="12" customHeight="1" thickTop="1">
      <c r="A12" s="43" t="s">
        <v>19</v>
      </c>
      <c r="B12" s="45" t="s">
        <v>55</v>
      </c>
      <c r="C12" s="44" t="s">
        <v>20</v>
      </c>
      <c r="D12" s="44" t="s">
        <v>21</v>
      </c>
      <c r="E12" s="45" t="s">
        <v>54</v>
      </c>
      <c r="F12" s="45" t="s">
        <v>22</v>
      </c>
      <c r="G12" s="46" t="s">
        <v>56</v>
      </c>
      <c r="H12" s="66"/>
      <c r="I12" s="71"/>
      <c r="J12" s="81"/>
      <c r="K12" s="167"/>
      <c r="L12" s="167"/>
      <c r="M12" s="167"/>
      <c r="N12" s="167"/>
    </row>
    <row r="13" spans="1:14" ht="12" customHeight="1">
      <c r="A13" s="47" t="s">
        <v>23</v>
      </c>
      <c r="B13" s="48" t="s">
        <v>57</v>
      </c>
      <c r="C13" s="49" t="s">
        <v>25</v>
      </c>
      <c r="D13" s="49" t="s">
        <v>26</v>
      </c>
      <c r="E13" s="50" t="s">
        <v>30</v>
      </c>
      <c r="F13" s="50" t="s">
        <v>27</v>
      </c>
      <c r="G13" s="51"/>
      <c r="H13" s="66"/>
      <c r="I13" s="74"/>
      <c r="J13" s="81"/>
      <c r="K13" s="170"/>
      <c r="L13" s="170"/>
      <c r="M13" s="170"/>
      <c r="N13" s="170"/>
    </row>
    <row r="14" spans="1:14" ht="12" customHeight="1">
      <c r="A14" s="52"/>
      <c r="B14" s="48" t="s">
        <v>24</v>
      </c>
      <c r="C14" s="49" t="s">
        <v>29</v>
      </c>
      <c r="D14" s="49" t="s">
        <v>24</v>
      </c>
      <c r="E14" s="50" t="s">
        <v>28</v>
      </c>
      <c r="F14" s="50" t="s">
        <v>31</v>
      </c>
      <c r="G14" s="53" t="s">
        <v>8</v>
      </c>
      <c r="H14" s="66"/>
      <c r="I14" s="75"/>
      <c r="J14" s="81"/>
      <c r="K14" s="166"/>
      <c r="M14" s="166"/>
      <c r="N14" s="166"/>
    </row>
    <row r="15" spans="1:14" ht="12" customHeight="1" thickBot="1">
      <c r="A15" s="54"/>
      <c r="B15" s="49" t="s">
        <v>28</v>
      </c>
      <c r="C15" s="55" t="s">
        <v>32</v>
      </c>
      <c r="D15" s="55"/>
      <c r="E15" s="56" t="s">
        <v>33</v>
      </c>
      <c r="F15" s="57" t="s">
        <v>53</v>
      </c>
      <c r="G15" s="58"/>
      <c r="H15" s="67"/>
      <c r="I15" s="71"/>
      <c r="J15" s="24"/>
      <c r="K15" s="166"/>
      <c r="M15" s="166"/>
      <c r="N15" s="166"/>
    </row>
    <row r="16" spans="1:14" ht="12.75" customHeight="1" thickTop="1">
      <c r="A16" s="184"/>
      <c r="B16" s="189">
        <f>IF(A16="","",ROUND(L16/$L$9,2))</f>
      </c>
      <c r="C16" s="185"/>
      <c r="D16" s="60">
        <f>IF(A16=0,"",$B$9)</f>
      </c>
      <c r="E16" s="104">
        <f>IF(A16="","",$E$11)</f>
      </c>
      <c r="F16" s="105">
        <f>IF(A16=0,0,IF(ROUND(((B16-$E$11)/$E$11),4)&gt;0.05,ROUND(((B16-$E$11)/$E$11)-0.05,4),IF(ROUND(((B16-$E$11)/$E$11),4)&lt;-0.05,ROUND((((B16-$E$11)/$E$11)+0.05),4),0)))</f>
        <v>0</v>
      </c>
      <c r="G16" s="40">
        <f>IF(A16=0,"",IF(ROUND((D16*C16*$E$11*F16),2)=0,"NO ADJ",ROUND((D16*C16*$E$11*F16),2)))</f>
      </c>
      <c r="H16" s="68"/>
      <c r="I16" s="76">
        <f>SUM($G$16:G16)</f>
        <v>0</v>
      </c>
      <c r="J16" s="24"/>
      <c r="K16" s="166"/>
      <c r="L16" s="103">
        <f>IF(A16=0,"",VLOOKUP(A16,[2]!kyasp,2))</f>
      </c>
      <c r="M16" s="166"/>
      <c r="N16" s="166"/>
    </row>
    <row r="17" spans="1:14" ht="12.75" customHeight="1">
      <c r="A17" s="184"/>
      <c r="B17" s="189">
        <f aca="true" t="shared" si="0" ref="B17:B51">IF(A17="","",ROUND(L17/$L$9,2))</f>
      </c>
      <c r="C17" s="185"/>
      <c r="D17" s="60">
        <f aca="true" t="shared" si="1" ref="D17:D51">IF(A17=0,"",$B$9)</f>
      </c>
      <c r="E17" s="104">
        <f aca="true" t="shared" si="2" ref="E17:E51">IF(A17="","",$E$11)</f>
      </c>
      <c r="F17" s="105">
        <f aca="true" t="shared" si="3" ref="F17:F51">IF(A17=0,0,IF(ROUND(((B17-$E$11)/$E$11),4)&gt;0.05,ROUND(((B17-$E$11)/$E$11)-0.05,4),IF(ROUND(((B17-$E$11)/$E$11),4)&lt;-0.05,ROUND((((B17-$E$11)/$E$11)+0.05),4),0)))</f>
        <v>0</v>
      </c>
      <c r="G17" s="40">
        <f aca="true" t="shared" si="4" ref="G17:G51">IF(A17=0,"",IF(ROUND((D17*C17*$E$11*F17),2)=0,"NO ADJ",ROUND((D17*C17*$E$11*F17),2)))</f>
      </c>
      <c r="H17" s="68"/>
      <c r="I17" s="76">
        <f>SUM($G$16:G17)</f>
        <v>0</v>
      </c>
      <c r="J17" s="24"/>
      <c r="K17" s="166"/>
      <c r="L17" s="103">
        <f>IF(A17=0,"",VLOOKUP(A17,[2]!kyasp,2))</f>
      </c>
      <c r="M17" s="166"/>
      <c r="N17" s="166"/>
    </row>
    <row r="18" spans="1:14" ht="12.75" customHeight="1">
      <c r="A18" s="184"/>
      <c r="B18" s="189">
        <f t="shared" si="0"/>
      </c>
      <c r="C18" s="185"/>
      <c r="D18" s="60">
        <f t="shared" si="1"/>
      </c>
      <c r="E18" s="104">
        <f t="shared" si="2"/>
      </c>
      <c r="F18" s="105">
        <f t="shared" si="3"/>
        <v>0</v>
      </c>
      <c r="G18" s="40">
        <f t="shared" si="4"/>
      </c>
      <c r="H18" s="68"/>
      <c r="I18" s="76">
        <f>SUM($G$16:G18)</f>
        <v>0</v>
      </c>
      <c r="J18" s="24"/>
      <c r="K18" s="166"/>
      <c r="L18" s="103">
        <f>IF(A18=0,"",VLOOKUP(A18,[2]!kyasp,2))</f>
      </c>
      <c r="M18" s="166"/>
      <c r="N18" s="166"/>
    </row>
    <row r="19" spans="1:14" ht="12.75" customHeight="1">
      <c r="A19" s="184"/>
      <c r="B19" s="189">
        <f t="shared" si="0"/>
      </c>
      <c r="C19" s="185"/>
      <c r="D19" s="60">
        <f t="shared" si="1"/>
      </c>
      <c r="E19" s="104">
        <f t="shared" si="2"/>
      </c>
      <c r="F19" s="105">
        <f t="shared" si="3"/>
        <v>0</v>
      </c>
      <c r="G19" s="40">
        <f t="shared" si="4"/>
      </c>
      <c r="H19" s="68"/>
      <c r="I19" s="76">
        <f>SUM($G$16:G19)</f>
        <v>0</v>
      </c>
      <c r="J19" s="24"/>
      <c r="K19" s="166"/>
      <c r="L19" s="103">
        <f>IF(A19=0,"",VLOOKUP(A19,[2]!kyasp,2))</f>
      </c>
      <c r="M19" s="166"/>
      <c r="N19" s="166"/>
    </row>
    <row r="20" spans="1:14" ht="12.75" customHeight="1">
      <c r="A20" s="184"/>
      <c r="B20" s="189">
        <f t="shared" si="0"/>
      </c>
      <c r="C20" s="185"/>
      <c r="D20" s="60">
        <f t="shared" si="1"/>
      </c>
      <c r="E20" s="104">
        <f t="shared" si="2"/>
      </c>
      <c r="F20" s="105">
        <f t="shared" si="3"/>
        <v>0</v>
      </c>
      <c r="G20" s="40">
        <f t="shared" si="4"/>
      </c>
      <c r="H20" s="68"/>
      <c r="I20" s="76">
        <f>SUM($G$16:G20)</f>
        <v>0</v>
      </c>
      <c r="J20" s="24"/>
      <c r="K20" s="166"/>
      <c r="L20" s="103">
        <f>IF(A20=0,"",VLOOKUP(A20,[2]!kyasp,2))</f>
      </c>
      <c r="M20" s="166"/>
      <c r="N20" s="166"/>
    </row>
    <row r="21" spans="1:14" ht="12.75" customHeight="1">
      <c r="A21" s="184"/>
      <c r="B21" s="189">
        <f t="shared" si="0"/>
      </c>
      <c r="C21" s="185"/>
      <c r="D21" s="60">
        <f t="shared" si="1"/>
      </c>
      <c r="E21" s="104">
        <f t="shared" si="2"/>
      </c>
      <c r="F21" s="105">
        <f t="shared" si="3"/>
        <v>0</v>
      </c>
      <c r="G21" s="40">
        <f t="shared" si="4"/>
      </c>
      <c r="H21" s="68"/>
      <c r="I21" s="76">
        <f>SUM($G$16:G21)</f>
        <v>0</v>
      </c>
      <c r="J21" s="24"/>
      <c r="K21" s="166"/>
      <c r="L21" s="103">
        <f>IF(A21=0,"",VLOOKUP(A21,[2]!kyasp,2))</f>
      </c>
      <c r="M21" s="166"/>
      <c r="N21" s="166"/>
    </row>
    <row r="22" spans="1:14" ht="12.75" customHeight="1">
      <c r="A22" s="184"/>
      <c r="B22" s="189">
        <f t="shared" si="0"/>
      </c>
      <c r="C22" s="185"/>
      <c r="D22" s="60">
        <f t="shared" si="1"/>
      </c>
      <c r="E22" s="104">
        <f t="shared" si="2"/>
      </c>
      <c r="F22" s="105">
        <f t="shared" si="3"/>
        <v>0</v>
      </c>
      <c r="G22" s="40">
        <f t="shared" si="4"/>
      </c>
      <c r="H22" s="68"/>
      <c r="I22" s="76">
        <f>SUM($G$16:G22)</f>
        <v>0</v>
      </c>
      <c r="J22" s="24"/>
      <c r="K22" s="166"/>
      <c r="L22" s="103">
        <f>IF(A22=0,"",VLOOKUP(A22,[2]!kyasp,2))</f>
      </c>
      <c r="M22" s="166"/>
      <c r="N22" s="166"/>
    </row>
    <row r="23" spans="1:14" ht="12.75" customHeight="1">
      <c r="A23" s="184"/>
      <c r="B23" s="189">
        <f t="shared" si="0"/>
      </c>
      <c r="C23" s="185"/>
      <c r="D23" s="60">
        <f t="shared" si="1"/>
      </c>
      <c r="E23" s="104">
        <f t="shared" si="2"/>
      </c>
      <c r="F23" s="105">
        <f t="shared" si="3"/>
        <v>0</v>
      </c>
      <c r="G23" s="40">
        <f t="shared" si="4"/>
      </c>
      <c r="H23" s="68"/>
      <c r="I23" s="76">
        <f>SUM($G$16:G23)</f>
        <v>0</v>
      </c>
      <c r="J23" s="24"/>
      <c r="K23" s="166"/>
      <c r="L23" s="103">
        <f>IF(A23=0,"",VLOOKUP(A23,[2]!kyasp,2))</f>
      </c>
      <c r="M23" s="166"/>
      <c r="N23" s="166"/>
    </row>
    <row r="24" spans="1:14" ht="12.75" customHeight="1">
      <c r="A24" s="184"/>
      <c r="B24" s="189">
        <f t="shared" si="0"/>
      </c>
      <c r="C24" s="185"/>
      <c r="D24" s="60">
        <f t="shared" si="1"/>
      </c>
      <c r="E24" s="104">
        <f t="shared" si="2"/>
      </c>
      <c r="F24" s="105">
        <f t="shared" si="3"/>
        <v>0</v>
      </c>
      <c r="G24" s="40">
        <f t="shared" si="4"/>
      </c>
      <c r="H24" s="68"/>
      <c r="I24" s="76">
        <f>SUM($G$16:G24)</f>
        <v>0</v>
      </c>
      <c r="J24" s="24"/>
      <c r="K24" s="166"/>
      <c r="L24" s="103">
        <f>IF(A24=0,"",VLOOKUP(A24,[2]!kyasp,2))</f>
      </c>
      <c r="M24" s="166"/>
      <c r="N24" s="166"/>
    </row>
    <row r="25" spans="1:14" ht="12.75" customHeight="1">
      <c r="A25" s="184"/>
      <c r="B25" s="189">
        <f t="shared" si="0"/>
      </c>
      <c r="C25" s="185"/>
      <c r="D25" s="60">
        <f t="shared" si="1"/>
      </c>
      <c r="E25" s="104">
        <f t="shared" si="2"/>
      </c>
      <c r="F25" s="105">
        <f t="shared" si="3"/>
        <v>0</v>
      </c>
      <c r="G25" s="40">
        <f t="shared" si="4"/>
      </c>
      <c r="H25" s="68"/>
      <c r="I25" s="76">
        <f>SUM($G$16:G25)</f>
        <v>0</v>
      </c>
      <c r="J25" s="24"/>
      <c r="K25" s="166"/>
      <c r="L25" s="103">
        <f>IF(A25=0,"",VLOOKUP(A25,[2]!kyasp,2))</f>
      </c>
      <c r="M25" s="166"/>
      <c r="N25" s="166"/>
    </row>
    <row r="26" spans="1:14" ht="12.75" customHeight="1">
      <c r="A26" s="184"/>
      <c r="B26" s="189">
        <f t="shared" si="0"/>
      </c>
      <c r="C26" s="185"/>
      <c r="D26" s="60">
        <f t="shared" si="1"/>
      </c>
      <c r="E26" s="104">
        <f t="shared" si="2"/>
      </c>
      <c r="F26" s="105">
        <f t="shared" si="3"/>
        <v>0</v>
      </c>
      <c r="G26" s="40">
        <f t="shared" si="4"/>
      </c>
      <c r="H26" s="68"/>
      <c r="I26" s="76">
        <f>SUM($G$16:G26)</f>
        <v>0</v>
      </c>
      <c r="J26" s="24"/>
      <c r="K26" s="166"/>
      <c r="L26" s="103">
        <f>IF(A26=0,"",VLOOKUP(A26,[2]!kyasp,2))</f>
      </c>
      <c r="M26" s="166"/>
      <c r="N26" s="166"/>
    </row>
    <row r="27" spans="1:14" ht="12.75" customHeight="1">
      <c r="A27" s="184"/>
      <c r="B27" s="189">
        <f t="shared" si="0"/>
      </c>
      <c r="C27" s="185"/>
      <c r="D27" s="60">
        <f t="shared" si="1"/>
      </c>
      <c r="E27" s="104">
        <f t="shared" si="2"/>
      </c>
      <c r="F27" s="105">
        <f t="shared" si="3"/>
        <v>0</v>
      </c>
      <c r="G27" s="40">
        <f t="shared" si="4"/>
      </c>
      <c r="H27" s="68"/>
      <c r="I27" s="76">
        <f>SUM($G$16:G27)</f>
        <v>0</v>
      </c>
      <c r="J27" s="24"/>
      <c r="K27" s="166"/>
      <c r="L27" s="103">
        <f>IF(A27=0,"",VLOOKUP(A27,[2]!kyasp,2))</f>
      </c>
      <c r="M27" s="166"/>
      <c r="N27" s="166"/>
    </row>
    <row r="28" spans="1:14" ht="12.75" customHeight="1">
      <c r="A28" s="184"/>
      <c r="B28" s="189">
        <f t="shared" si="0"/>
      </c>
      <c r="C28" s="185"/>
      <c r="D28" s="60">
        <f t="shared" si="1"/>
      </c>
      <c r="E28" s="104">
        <f t="shared" si="2"/>
      </c>
      <c r="F28" s="105">
        <f t="shared" si="3"/>
        <v>0</v>
      </c>
      <c r="G28" s="40">
        <f t="shared" si="4"/>
      </c>
      <c r="H28" s="68"/>
      <c r="I28" s="76">
        <f>SUM($G$16:G28)</f>
        <v>0</v>
      </c>
      <c r="J28" s="24"/>
      <c r="K28" s="166"/>
      <c r="L28" s="103">
        <f>IF(A28=0,"",VLOOKUP(A28,[2]!kyasp,2))</f>
      </c>
      <c r="M28" s="166"/>
      <c r="N28" s="166"/>
    </row>
    <row r="29" spans="1:14" ht="12.75" customHeight="1">
      <c r="A29" s="184"/>
      <c r="B29" s="189">
        <f t="shared" si="0"/>
      </c>
      <c r="C29" s="185"/>
      <c r="D29" s="60">
        <f t="shared" si="1"/>
      </c>
      <c r="E29" s="104">
        <f t="shared" si="2"/>
      </c>
      <c r="F29" s="105">
        <f t="shared" si="3"/>
        <v>0</v>
      </c>
      <c r="G29" s="40">
        <f t="shared" si="4"/>
      </c>
      <c r="H29" s="68"/>
      <c r="I29" s="76">
        <f>SUM($G$16:G29)</f>
        <v>0</v>
      </c>
      <c r="J29" s="24"/>
      <c r="K29" s="166"/>
      <c r="L29" s="103">
        <f>IF(A29=0,"",VLOOKUP(A29,[2]!kyasp,2))</f>
      </c>
      <c r="M29" s="166"/>
      <c r="N29" s="166"/>
    </row>
    <row r="30" spans="1:14" ht="12.75" customHeight="1">
      <c r="A30" s="184"/>
      <c r="B30" s="189">
        <f t="shared" si="0"/>
      </c>
      <c r="C30" s="185"/>
      <c r="D30" s="60">
        <f t="shared" si="1"/>
      </c>
      <c r="E30" s="104">
        <f t="shared" si="2"/>
      </c>
      <c r="F30" s="105">
        <f t="shared" si="3"/>
        <v>0</v>
      </c>
      <c r="G30" s="40">
        <f t="shared" si="4"/>
      </c>
      <c r="H30" s="68"/>
      <c r="I30" s="76">
        <f>SUM($G$16:G30)</f>
        <v>0</v>
      </c>
      <c r="J30" s="24"/>
      <c r="K30" s="166"/>
      <c r="L30" s="103">
        <f>IF(A30=0,"",VLOOKUP(A30,[2]!kyasp,2))</f>
      </c>
      <c r="M30" s="166"/>
      <c r="N30" s="166"/>
    </row>
    <row r="31" spans="1:14" ht="12.75" customHeight="1">
      <c r="A31" s="184"/>
      <c r="B31" s="189">
        <f t="shared" si="0"/>
      </c>
      <c r="C31" s="185"/>
      <c r="D31" s="60">
        <f t="shared" si="1"/>
      </c>
      <c r="E31" s="104">
        <f t="shared" si="2"/>
      </c>
      <c r="F31" s="105">
        <f t="shared" si="3"/>
        <v>0</v>
      </c>
      <c r="G31" s="40">
        <f t="shared" si="4"/>
      </c>
      <c r="H31" s="68"/>
      <c r="I31" s="76">
        <f>SUM($G$16:G31)</f>
        <v>0</v>
      </c>
      <c r="J31" s="24"/>
      <c r="K31" s="166"/>
      <c r="L31" s="103">
        <f>IF(A31=0,"",VLOOKUP(A31,[2]!kyasp,2))</f>
      </c>
      <c r="M31" s="166"/>
      <c r="N31" s="166"/>
    </row>
    <row r="32" spans="1:14" ht="12.75" customHeight="1">
      <c r="A32" s="184"/>
      <c r="B32" s="189">
        <f t="shared" si="0"/>
      </c>
      <c r="C32" s="185"/>
      <c r="D32" s="60">
        <f t="shared" si="1"/>
      </c>
      <c r="E32" s="104">
        <f t="shared" si="2"/>
      </c>
      <c r="F32" s="105">
        <f t="shared" si="3"/>
        <v>0</v>
      </c>
      <c r="G32" s="40">
        <f t="shared" si="4"/>
      </c>
      <c r="H32" s="68"/>
      <c r="I32" s="76">
        <f>SUM($G$16:G32)</f>
        <v>0</v>
      </c>
      <c r="J32" s="24"/>
      <c r="K32" s="166"/>
      <c r="L32" s="103">
        <f>IF(A32=0,"",VLOOKUP(A32,[2]!kyasp,2))</f>
      </c>
      <c r="M32" s="166"/>
      <c r="N32" s="166"/>
    </row>
    <row r="33" spans="1:14" ht="12.75" customHeight="1">
      <c r="A33" s="184"/>
      <c r="B33" s="189">
        <f t="shared" si="0"/>
      </c>
      <c r="C33" s="185"/>
      <c r="D33" s="60">
        <f t="shared" si="1"/>
      </c>
      <c r="E33" s="104">
        <f t="shared" si="2"/>
      </c>
      <c r="F33" s="105">
        <f t="shared" si="3"/>
        <v>0</v>
      </c>
      <c r="G33" s="40">
        <f t="shared" si="4"/>
      </c>
      <c r="H33" s="68"/>
      <c r="I33" s="76">
        <f>SUM($G$16:G33)</f>
        <v>0</v>
      </c>
      <c r="J33" s="24"/>
      <c r="K33" s="166"/>
      <c r="L33" s="103">
        <f>IF(A33=0,"",VLOOKUP(A33,[2]!kyasp,2))</f>
      </c>
      <c r="M33" s="166"/>
      <c r="N33" s="166"/>
    </row>
    <row r="34" spans="1:14" ht="12.75" customHeight="1">
      <c r="A34" s="184"/>
      <c r="B34" s="189">
        <f t="shared" si="0"/>
      </c>
      <c r="C34" s="185"/>
      <c r="D34" s="60">
        <f t="shared" si="1"/>
      </c>
      <c r="E34" s="104">
        <f t="shared" si="2"/>
      </c>
      <c r="F34" s="105">
        <f t="shared" si="3"/>
        <v>0</v>
      </c>
      <c r="G34" s="40">
        <f t="shared" si="4"/>
      </c>
      <c r="H34" s="68"/>
      <c r="I34" s="76">
        <f>SUM($G$16:G34)</f>
        <v>0</v>
      </c>
      <c r="J34" s="24"/>
      <c r="K34" s="166"/>
      <c r="L34" s="103">
        <f>IF(A34=0,"",VLOOKUP(A34,[2]!kyasp,2))</f>
      </c>
      <c r="M34" s="166"/>
      <c r="N34" s="166"/>
    </row>
    <row r="35" spans="1:14" ht="12.75" customHeight="1">
      <c r="A35" s="184"/>
      <c r="B35" s="189">
        <f t="shared" si="0"/>
      </c>
      <c r="C35" s="185"/>
      <c r="D35" s="60">
        <f t="shared" si="1"/>
      </c>
      <c r="E35" s="104">
        <f t="shared" si="2"/>
      </c>
      <c r="F35" s="105">
        <f t="shared" si="3"/>
        <v>0</v>
      </c>
      <c r="G35" s="40">
        <f t="shared" si="4"/>
      </c>
      <c r="H35" s="68"/>
      <c r="I35" s="76">
        <f>SUM($G$16:G35)</f>
        <v>0</v>
      </c>
      <c r="J35" s="24"/>
      <c r="K35" s="166"/>
      <c r="L35" s="103">
        <f>IF(A35=0,"",VLOOKUP(A35,[2]!kyasp,2))</f>
      </c>
      <c r="M35" s="166"/>
      <c r="N35" s="166"/>
    </row>
    <row r="36" spans="1:14" ht="12.75" customHeight="1">
      <c r="A36" s="184"/>
      <c r="B36" s="189">
        <f t="shared" si="0"/>
      </c>
      <c r="C36" s="185"/>
      <c r="D36" s="60">
        <f t="shared" si="1"/>
      </c>
      <c r="E36" s="104">
        <f t="shared" si="2"/>
      </c>
      <c r="F36" s="105">
        <f t="shared" si="3"/>
        <v>0</v>
      </c>
      <c r="G36" s="40">
        <f t="shared" si="4"/>
      </c>
      <c r="H36" s="68"/>
      <c r="I36" s="76">
        <f>SUM($G$16:G36)</f>
        <v>0</v>
      </c>
      <c r="J36" s="24"/>
      <c r="K36" s="166"/>
      <c r="L36" s="103">
        <f>IF(A36=0,"",VLOOKUP(A36,[2]!kyasp,2))</f>
      </c>
      <c r="M36" s="166"/>
      <c r="N36" s="166"/>
    </row>
    <row r="37" spans="1:14" ht="12.75" customHeight="1">
      <c r="A37" s="184"/>
      <c r="B37" s="189">
        <f t="shared" si="0"/>
      </c>
      <c r="C37" s="185"/>
      <c r="D37" s="60">
        <f t="shared" si="1"/>
      </c>
      <c r="E37" s="104">
        <f t="shared" si="2"/>
      </c>
      <c r="F37" s="105">
        <f t="shared" si="3"/>
        <v>0</v>
      </c>
      <c r="G37" s="40">
        <f t="shared" si="4"/>
      </c>
      <c r="H37" s="68"/>
      <c r="I37" s="76">
        <f>SUM($G$16:G37)</f>
        <v>0</v>
      </c>
      <c r="J37" s="24"/>
      <c r="K37" s="166"/>
      <c r="L37" s="103">
        <f>IF(A37=0,"",VLOOKUP(A37,[2]!kyasp,2))</f>
      </c>
      <c r="M37" s="166"/>
      <c r="N37" s="166"/>
    </row>
    <row r="38" spans="1:14" ht="12.75" customHeight="1">
      <c r="A38" s="184"/>
      <c r="B38" s="189">
        <f t="shared" si="0"/>
      </c>
      <c r="C38" s="185"/>
      <c r="D38" s="60">
        <f t="shared" si="1"/>
      </c>
      <c r="E38" s="104">
        <f t="shared" si="2"/>
      </c>
      <c r="F38" s="105">
        <f t="shared" si="3"/>
        <v>0</v>
      </c>
      <c r="G38" s="40">
        <f t="shared" si="4"/>
      </c>
      <c r="H38" s="68"/>
      <c r="I38" s="76">
        <f>SUM($G$16:G38)</f>
        <v>0</v>
      </c>
      <c r="J38" s="24"/>
      <c r="K38" s="166"/>
      <c r="L38" s="103">
        <f>IF(A38=0,"",VLOOKUP(A38,[2]!kyasp,2))</f>
      </c>
      <c r="M38" s="166"/>
      <c r="N38" s="166"/>
    </row>
    <row r="39" spans="1:14" ht="12.75" customHeight="1">
      <c r="A39" s="184"/>
      <c r="B39" s="189">
        <f t="shared" si="0"/>
      </c>
      <c r="C39" s="185"/>
      <c r="D39" s="60">
        <f t="shared" si="1"/>
      </c>
      <c r="E39" s="104">
        <f t="shared" si="2"/>
      </c>
      <c r="F39" s="105">
        <f t="shared" si="3"/>
        <v>0</v>
      </c>
      <c r="G39" s="40">
        <f t="shared" si="4"/>
      </c>
      <c r="H39" s="68"/>
      <c r="I39" s="76">
        <f>SUM($G$16:G39)</f>
        <v>0</v>
      </c>
      <c r="J39" s="24"/>
      <c r="K39" s="166"/>
      <c r="L39" s="103">
        <f>IF(A39=0,"",VLOOKUP(A39,[2]!kyasp,2))</f>
      </c>
      <c r="M39" s="166"/>
      <c r="N39" s="166"/>
    </row>
    <row r="40" spans="1:14" ht="12.75" customHeight="1">
      <c r="A40" s="184"/>
      <c r="B40" s="189">
        <f t="shared" si="0"/>
      </c>
      <c r="C40" s="185"/>
      <c r="D40" s="60">
        <f t="shared" si="1"/>
      </c>
      <c r="E40" s="104">
        <f t="shared" si="2"/>
      </c>
      <c r="F40" s="105">
        <f t="shared" si="3"/>
        <v>0</v>
      </c>
      <c r="G40" s="40">
        <f t="shared" si="4"/>
      </c>
      <c r="H40" s="68"/>
      <c r="I40" s="76">
        <f>SUM($G$16:G40)</f>
        <v>0</v>
      </c>
      <c r="J40" s="24"/>
      <c r="K40" s="166"/>
      <c r="L40" s="103">
        <f>IF(A40=0,"",VLOOKUP(A40,[2]!kyasp,2))</f>
      </c>
      <c r="M40" s="166"/>
      <c r="N40" s="166"/>
    </row>
    <row r="41" spans="1:14" ht="12.75" customHeight="1">
      <c r="A41" s="184"/>
      <c r="B41" s="189">
        <f t="shared" si="0"/>
      </c>
      <c r="C41" s="185"/>
      <c r="D41" s="60">
        <f t="shared" si="1"/>
      </c>
      <c r="E41" s="104">
        <f t="shared" si="2"/>
      </c>
      <c r="F41" s="105">
        <f t="shared" si="3"/>
        <v>0</v>
      </c>
      <c r="G41" s="40">
        <f t="shared" si="4"/>
      </c>
      <c r="H41" s="68"/>
      <c r="I41" s="76">
        <f>SUM($G$16:G41)</f>
        <v>0</v>
      </c>
      <c r="J41" s="24"/>
      <c r="K41" s="166"/>
      <c r="L41" s="103">
        <f>IF(A41=0,"",VLOOKUP(A41,[2]!kyasp,2))</f>
      </c>
      <c r="M41" s="166"/>
      <c r="N41" s="166"/>
    </row>
    <row r="42" spans="1:14" ht="12.75" customHeight="1">
      <c r="A42" s="184"/>
      <c r="B42" s="189">
        <f t="shared" si="0"/>
      </c>
      <c r="C42" s="185"/>
      <c r="D42" s="60">
        <f t="shared" si="1"/>
      </c>
      <c r="E42" s="104">
        <f t="shared" si="2"/>
      </c>
      <c r="F42" s="105">
        <f t="shared" si="3"/>
        <v>0</v>
      </c>
      <c r="G42" s="40">
        <f t="shared" si="4"/>
      </c>
      <c r="H42" s="68"/>
      <c r="I42" s="76">
        <f>SUM($G$16:G42)</f>
        <v>0</v>
      </c>
      <c r="J42" s="24"/>
      <c r="K42" s="166"/>
      <c r="L42" s="103">
        <f>IF(A42=0,"",VLOOKUP(A42,[2]!kyasp,2))</f>
      </c>
      <c r="M42" s="166"/>
      <c r="N42" s="166"/>
    </row>
    <row r="43" spans="1:14" ht="12.75" customHeight="1">
      <c r="A43" s="184"/>
      <c r="B43" s="189">
        <f t="shared" si="0"/>
      </c>
      <c r="C43" s="185"/>
      <c r="D43" s="60">
        <f t="shared" si="1"/>
      </c>
      <c r="E43" s="104">
        <f t="shared" si="2"/>
      </c>
      <c r="F43" s="105">
        <f t="shared" si="3"/>
        <v>0</v>
      </c>
      <c r="G43" s="40">
        <f t="shared" si="4"/>
      </c>
      <c r="H43" s="68"/>
      <c r="I43" s="76">
        <f>SUM($G$16:G43)</f>
        <v>0</v>
      </c>
      <c r="J43" s="24"/>
      <c r="K43" s="166"/>
      <c r="L43" s="103">
        <f>IF(A43=0,"",VLOOKUP(A43,[2]!kyasp,2))</f>
      </c>
      <c r="M43" s="166"/>
      <c r="N43" s="166"/>
    </row>
    <row r="44" spans="1:14" ht="12.75" customHeight="1">
      <c r="A44" s="184"/>
      <c r="B44" s="189">
        <f t="shared" si="0"/>
      </c>
      <c r="C44" s="185"/>
      <c r="D44" s="60">
        <f t="shared" si="1"/>
      </c>
      <c r="E44" s="104">
        <f t="shared" si="2"/>
      </c>
      <c r="F44" s="105">
        <f t="shared" si="3"/>
        <v>0</v>
      </c>
      <c r="G44" s="40">
        <f t="shared" si="4"/>
      </c>
      <c r="H44" s="68"/>
      <c r="I44" s="76">
        <f>SUM($G$16:G44)</f>
        <v>0</v>
      </c>
      <c r="J44" s="24"/>
      <c r="K44" s="166"/>
      <c r="L44" s="103">
        <f>IF(A44=0,"",VLOOKUP(A44,[2]!kyasp,2))</f>
      </c>
      <c r="M44" s="166"/>
      <c r="N44" s="166"/>
    </row>
    <row r="45" spans="1:14" ht="12.75" customHeight="1">
      <c r="A45" s="184"/>
      <c r="B45" s="189">
        <f t="shared" si="0"/>
      </c>
      <c r="C45" s="185"/>
      <c r="D45" s="60">
        <f t="shared" si="1"/>
      </c>
      <c r="E45" s="104">
        <f t="shared" si="2"/>
      </c>
      <c r="F45" s="105">
        <f t="shared" si="3"/>
        <v>0</v>
      </c>
      <c r="G45" s="40">
        <f t="shared" si="4"/>
      </c>
      <c r="H45" s="68"/>
      <c r="I45" s="76">
        <f>SUM($G$16:G45)</f>
        <v>0</v>
      </c>
      <c r="J45" s="24"/>
      <c r="K45" s="166"/>
      <c r="L45" s="103">
        <f>IF(A45=0,"",VLOOKUP(A45,[2]!kyasp,2))</f>
      </c>
      <c r="M45" s="166"/>
      <c r="N45" s="166"/>
    </row>
    <row r="46" spans="1:14" ht="13.5" customHeight="1">
      <c r="A46" s="184"/>
      <c r="B46" s="189">
        <f t="shared" si="0"/>
      </c>
      <c r="C46" s="185"/>
      <c r="D46" s="60">
        <f t="shared" si="1"/>
      </c>
      <c r="E46" s="104">
        <f t="shared" si="2"/>
      </c>
      <c r="F46" s="105">
        <f t="shared" si="3"/>
        <v>0</v>
      </c>
      <c r="G46" s="40">
        <f t="shared" si="4"/>
      </c>
      <c r="H46" s="68"/>
      <c r="I46" s="76">
        <f>SUM($G$16:G46)</f>
        <v>0</v>
      </c>
      <c r="J46" s="24"/>
      <c r="K46" s="166"/>
      <c r="L46" s="103">
        <f>IF(A46=0,"",VLOOKUP(A46,[2]!kyasp,2))</f>
      </c>
      <c r="M46" s="166"/>
      <c r="N46" s="166"/>
    </row>
    <row r="47" spans="1:14" ht="12.75" customHeight="1">
      <c r="A47" s="184"/>
      <c r="B47" s="189">
        <f t="shared" si="0"/>
      </c>
      <c r="C47" s="185"/>
      <c r="D47" s="60">
        <f t="shared" si="1"/>
      </c>
      <c r="E47" s="104">
        <f t="shared" si="2"/>
      </c>
      <c r="F47" s="105">
        <f t="shared" si="3"/>
        <v>0</v>
      </c>
      <c r="G47" s="40">
        <f t="shared" si="4"/>
      </c>
      <c r="H47" s="68"/>
      <c r="I47" s="76"/>
      <c r="J47" s="24"/>
      <c r="K47" s="171"/>
      <c r="L47" s="170"/>
      <c r="M47" s="172"/>
      <c r="N47" s="172"/>
    </row>
    <row r="48" spans="1:14" ht="12.75" customHeight="1">
      <c r="A48" s="184"/>
      <c r="B48" s="189">
        <f t="shared" si="0"/>
      </c>
      <c r="C48" s="185"/>
      <c r="D48" s="60">
        <f t="shared" si="1"/>
      </c>
      <c r="E48" s="104">
        <f t="shared" si="2"/>
      </c>
      <c r="F48" s="105">
        <f t="shared" si="3"/>
        <v>0</v>
      </c>
      <c r="G48" s="40">
        <f t="shared" si="4"/>
      </c>
      <c r="H48" s="69"/>
      <c r="I48" s="77"/>
      <c r="J48" s="24"/>
      <c r="K48" s="171"/>
      <c r="L48" s="170"/>
      <c r="M48" s="172"/>
      <c r="N48" s="172"/>
    </row>
    <row r="49" spans="1:14" ht="12.75" customHeight="1">
      <c r="A49" s="184"/>
      <c r="B49" s="189">
        <f t="shared" si="0"/>
      </c>
      <c r="C49" s="185"/>
      <c r="D49" s="60">
        <f t="shared" si="1"/>
      </c>
      <c r="E49" s="104">
        <f t="shared" si="2"/>
      </c>
      <c r="F49" s="105">
        <f t="shared" si="3"/>
        <v>0</v>
      </c>
      <c r="G49" s="40">
        <f t="shared" si="4"/>
      </c>
      <c r="H49" s="69"/>
      <c r="I49" s="77"/>
      <c r="J49" s="24"/>
      <c r="K49" s="171"/>
      <c r="L49" s="170"/>
      <c r="M49" s="172"/>
      <c r="N49" s="172"/>
    </row>
    <row r="50" spans="1:14" ht="12.75" customHeight="1">
      <c r="A50" s="184"/>
      <c r="B50" s="189">
        <f t="shared" si="0"/>
      </c>
      <c r="C50" s="185"/>
      <c r="D50" s="60">
        <f t="shared" si="1"/>
      </c>
      <c r="E50" s="104">
        <f t="shared" si="2"/>
      </c>
      <c r="F50" s="105">
        <f t="shared" si="3"/>
        <v>0</v>
      </c>
      <c r="G50" s="40">
        <f t="shared" si="4"/>
      </c>
      <c r="H50" s="69"/>
      <c r="I50" s="77"/>
      <c r="J50" s="24"/>
      <c r="K50" s="171"/>
      <c r="L50" s="170"/>
      <c r="M50" s="172"/>
      <c r="N50" s="172"/>
    </row>
    <row r="51" spans="1:14" ht="12.75" customHeight="1">
      <c r="A51" s="184"/>
      <c r="B51" s="189">
        <f t="shared" si="0"/>
      </c>
      <c r="C51" s="185"/>
      <c r="D51" s="60">
        <f t="shared" si="1"/>
      </c>
      <c r="E51" s="104">
        <f t="shared" si="2"/>
      </c>
      <c r="F51" s="105">
        <f t="shared" si="3"/>
        <v>0</v>
      </c>
      <c r="G51" s="40">
        <f t="shared" si="4"/>
      </c>
      <c r="H51" s="69"/>
      <c r="I51" s="77"/>
      <c r="J51" s="24"/>
      <c r="K51" s="171"/>
      <c r="L51" s="170"/>
      <c r="M51" s="172"/>
      <c r="N51" s="172"/>
    </row>
    <row r="52" spans="1:14" ht="12.75" customHeight="1">
      <c r="A52"/>
      <c r="B52"/>
      <c r="C52"/>
      <c r="D52"/>
      <c r="E52"/>
      <c r="F52"/>
      <c r="G52"/>
      <c r="H52" s="69"/>
      <c r="I52" s="77"/>
      <c r="J52" s="24"/>
      <c r="K52" s="171"/>
      <c r="L52" s="170"/>
      <c r="M52" s="172"/>
      <c r="N52" s="172"/>
    </row>
    <row r="53" spans="1:14" ht="12.75" customHeight="1" thickBot="1">
      <c r="A53"/>
      <c r="B53"/>
      <c r="C53"/>
      <c r="D53"/>
      <c r="E53"/>
      <c r="F53"/>
      <c r="G53"/>
      <c r="H53" s="69"/>
      <c r="I53" s="77"/>
      <c r="J53" s="24"/>
      <c r="K53" s="171"/>
      <c r="L53" s="170"/>
      <c r="M53" s="172"/>
      <c r="N53" s="172"/>
    </row>
    <row r="54" spans="1:14" ht="12.75" customHeight="1" thickBot="1">
      <c r="A54"/>
      <c r="B54"/>
      <c r="C54" s="113">
        <f>SUM(C16:C51)</f>
        <v>0</v>
      </c>
      <c r="D54" s="106" t="s">
        <v>50</v>
      </c>
      <c r="E54" s="107"/>
      <c r="F54" s="107"/>
      <c r="G54" s="108" t="str">
        <f>IF(SUM(G16:G51)=0,"NO ADJ",SUM(G16:G51))</f>
        <v>NO ADJ</v>
      </c>
      <c r="H54" s="70"/>
      <c r="I54" s="77"/>
      <c r="J54" s="24"/>
      <c r="K54" s="171"/>
      <c r="L54" s="170"/>
      <c r="M54" s="172"/>
      <c r="N54" s="172"/>
    </row>
    <row r="55" spans="1:14" ht="12.75" customHeight="1">
      <c r="A55"/>
      <c r="B55"/>
      <c r="C55"/>
      <c r="D55"/>
      <c r="E55"/>
      <c r="F55"/>
      <c r="G55"/>
      <c r="H55" s="70"/>
      <c r="I55" s="71"/>
      <c r="J55" s="24"/>
      <c r="K55" s="171"/>
      <c r="L55" s="170"/>
      <c r="M55" s="172"/>
      <c r="N55" s="172"/>
    </row>
    <row r="56" spans="1:14" ht="6.75" customHeight="1" thickBot="1">
      <c r="A56"/>
      <c r="B56"/>
      <c r="C56"/>
      <c r="D56"/>
      <c r="E56"/>
      <c r="F56"/>
      <c r="G56"/>
      <c r="H56" s="70"/>
      <c r="I56" s="71"/>
      <c r="J56" s="24"/>
      <c r="K56" s="173"/>
      <c r="L56" s="170"/>
      <c r="M56" s="172"/>
      <c r="N56" s="172"/>
    </row>
    <row r="57" spans="1:14" s="2" customFormat="1" ht="11.25" customHeight="1">
      <c r="A57" s="26"/>
      <c r="B57" s="26"/>
      <c r="C57" s="26"/>
      <c r="D57" s="27"/>
      <c r="E57" s="28"/>
      <c r="F57" s="26"/>
      <c r="G57" s="29"/>
      <c r="H57" s="29"/>
      <c r="I57" s="73"/>
      <c r="J57" s="39"/>
      <c r="K57" s="173"/>
      <c r="L57" s="154"/>
      <c r="M57" s="174"/>
      <c r="N57" s="174"/>
    </row>
    <row r="58" spans="1:14" s="2" customFormat="1" ht="11.25" customHeight="1">
      <c r="A58" s="30"/>
      <c r="B58" s="30"/>
      <c r="C58" s="30"/>
      <c r="D58" s="31"/>
      <c r="E58" s="32"/>
      <c r="F58" s="30"/>
      <c r="G58" s="33"/>
      <c r="H58" s="33"/>
      <c r="I58" s="25"/>
      <c r="J58" s="25"/>
      <c r="K58" s="171"/>
      <c r="L58" s="154"/>
      <c r="M58" s="174"/>
      <c r="N58" s="174"/>
    </row>
    <row r="59" spans="1:14" s="2" customFormat="1" ht="17.25" customHeight="1">
      <c r="A59" s="149"/>
      <c r="B59" s="150"/>
      <c r="C59" s="151"/>
      <c r="D59" s="152"/>
      <c r="E59" s="152"/>
      <c r="F59" s="152"/>
      <c r="G59" s="152"/>
      <c r="H59" s="152"/>
      <c r="I59" s="153"/>
      <c r="J59" s="154"/>
      <c r="K59" s="154"/>
      <c r="L59" s="154"/>
      <c r="M59" s="174"/>
      <c r="N59" s="174"/>
    </row>
    <row r="60" spans="1:14" s="2" customFormat="1" ht="17.25" customHeight="1">
      <c r="A60" s="155"/>
      <c r="B60" s="156"/>
      <c r="C60" s="157"/>
      <c r="D60" s="158"/>
      <c r="E60" s="158"/>
      <c r="F60" s="158"/>
      <c r="G60" s="158"/>
      <c r="H60" s="158"/>
      <c r="I60" s="153"/>
      <c r="J60" s="154"/>
      <c r="K60" s="154"/>
      <c r="L60" s="154"/>
      <c r="M60" s="154"/>
      <c r="N60" s="154"/>
    </row>
    <row r="61" spans="1:14" s="2" customFormat="1" ht="17.25" customHeight="1">
      <c r="A61" s="155"/>
      <c r="B61" s="156"/>
      <c r="C61" s="157"/>
      <c r="D61" s="158"/>
      <c r="E61" s="158"/>
      <c r="F61" s="158"/>
      <c r="G61" s="158"/>
      <c r="H61" s="158"/>
      <c r="I61" s="153"/>
      <c r="J61" s="154"/>
      <c r="K61" s="154"/>
      <c r="L61" s="154"/>
      <c r="M61" s="154"/>
      <c r="N61" s="154"/>
    </row>
    <row r="62" spans="1:14" s="2" customFormat="1" ht="17.25" customHeight="1">
      <c r="A62" s="7"/>
      <c r="B62" s="4"/>
      <c r="C62" s="7"/>
      <c r="D62" s="9"/>
      <c r="E62" s="9"/>
      <c r="F62" s="9"/>
      <c r="G62" s="9"/>
      <c r="H62" s="9"/>
      <c r="K62" s="154"/>
      <c r="L62" s="154"/>
      <c r="M62" s="154"/>
      <c r="N62" s="154"/>
    </row>
    <row r="63" spans="1:14" s="2" customFormat="1" ht="17.25" customHeight="1">
      <c r="A63" s="10"/>
      <c r="B63" s="5"/>
      <c r="C63" s="5"/>
      <c r="D63" s="9"/>
      <c r="E63" s="9"/>
      <c r="F63" s="9"/>
      <c r="G63" s="9"/>
      <c r="H63" s="9"/>
      <c r="I63" s="3"/>
      <c r="K63" s="154"/>
      <c r="L63" s="154"/>
      <c r="M63" s="154"/>
      <c r="N63" s="154"/>
    </row>
    <row r="64" spans="1:14" s="2" customFormat="1" ht="17.25" customHeight="1">
      <c r="A64" s="5"/>
      <c r="B64" s="5"/>
      <c r="C64" s="5"/>
      <c r="D64" s="9"/>
      <c r="E64" s="9"/>
      <c r="F64" s="9"/>
      <c r="G64" s="9"/>
      <c r="H64" s="9"/>
      <c r="I64" s="3"/>
      <c r="K64" s="154"/>
      <c r="L64" s="154"/>
      <c r="M64" s="154"/>
      <c r="N64" s="154"/>
    </row>
    <row r="65" spans="1:12" s="2" customFormat="1" ht="17.25" customHeight="1">
      <c r="A65" s="8"/>
      <c r="B65" s="8"/>
      <c r="C65" s="11"/>
      <c r="D65" s="8"/>
      <c r="E65" s="8"/>
      <c r="F65" s="5"/>
      <c r="G65" s="5"/>
      <c r="H65" s="5"/>
      <c r="L65" s="154"/>
    </row>
    <row r="66" spans="1:12" s="2" customFormat="1" ht="17.25" customHeight="1">
      <c r="A66" s="5"/>
      <c r="B66" s="5"/>
      <c r="C66" s="6"/>
      <c r="D66" s="6"/>
      <c r="E66" s="5"/>
      <c r="F66" s="5"/>
      <c r="G66" s="5"/>
      <c r="H66" s="5"/>
      <c r="L66" s="154"/>
    </row>
    <row r="67" spans="1:12" s="2" customFormat="1" ht="17.25" customHeight="1">
      <c r="A67" s="8"/>
      <c r="B67" s="8"/>
      <c r="C67" s="11"/>
      <c r="D67" s="8"/>
      <c r="E67" s="5"/>
      <c r="F67" s="5"/>
      <c r="G67" s="5"/>
      <c r="H67" s="5"/>
      <c r="L67" s="154"/>
    </row>
    <row r="68" spans="1:12" s="2" customFormat="1" ht="17.25" customHeight="1">
      <c r="A68" s="5"/>
      <c r="B68" s="5"/>
      <c r="C68" s="6"/>
      <c r="D68" s="6"/>
      <c r="E68" s="5"/>
      <c r="F68" s="5"/>
      <c r="G68" s="5"/>
      <c r="H68" s="5"/>
      <c r="L68" s="154"/>
    </row>
    <row r="69" spans="1:12" s="2" customFormat="1" ht="17.25" customHeight="1">
      <c r="A69" s="8"/>
      <c r="B69" s="8"/>
      <c r="C69" s="11"/>
      <c r="D69" s="8"/>
      <c r="E69" s="5"/>
      <c r="F69" s="5"/>
      <c r="G69" s="5"/>
      <c r="H69" s="5"/>
      <c r="L69" s="154"/>
    </row>
    <row r="70" spans="1:12" s="2" customFormat="1" ht="17.25" customHeight="1">
      <c r="A70" s="5"/>
      <c r="B70" s="5"/>
      <c r="C70" s="6"/>
      <c r="D70" s="6"/>
      <c r="E70" s="5"/>
      <c r="F70" s="5"/>
      <c r="G70" s="5"/>
      <c r="H70" s="5"/>
      <c r="L70" s="154"/>
    </row>
    <row r="71" spans="1:12" s="2" customFormat="1" ht="17.25" customHeight="1">
      <c r="A71" s="8"/>
      <c r="B71" s="8"/>
      <c r="C71" s="11"/>
      <c r="D71" s="8"/>
      <c r="E71" s="5"/>
      <c r="F71" s="5"/>
      <c r="G71" s="5"/>
      <c r="H71" s="5"/>
      <c r="L71" s="154"/>
    </row>
    <row r="72" spans="1:12" s="2" customFormat="1" ht="17.25" customHeight="1">
      <c r="A72" s="5"/>
      <c r="B72" s="5"/>
      <c r="C72" s="6"/>
      <c r="D72" s="6"/>
      <c r="E72" s="5"/>
      <c r="F72" s="5"/>
      <c r="G72" s="5"/>
      <c r="H72" s="5"/>
      <c r="L72" s="154"/>
    </row>
    <row r="73" spans="1:12" s="2" customFormat="1" ht="17.25" customHeight="1">
      <c r="A73" s="8"/>
      <c r="B73" s="8"/>
      <c r="C73" s="11"/>
      <c r="D73" s="8"/>
      <c r="E73" s="5"/>
      <c r="F73" s="5"/>
      <c r="G73" s="5"/>
      <c r="H73" s="5"/>
      <c r="L73" s="154"/>
    </row>
    <row r="74" spans="1:12" s="2" customFormat="1" ht="17.25" customHeight="1">
      <c r="A74" s="5"/>
      <c r="B74" s="12"/>
      <c r="C74" s="6"/>
      <c r="D74" s="12"/>
      <c r="E74" s="5"/>
      <c r="F74" s="5"/>
      <c r="G74" s="5"/>
      <c r="H74" s="5"/>
      <c r="L74" s="154"/>
    </row>
    <row r="75" spans="1:12" s="2" customFormat="1" ht="17.25" customHeight="1">
      <c r="A75" s="8"/>
      <c r="B75" s="8"/>
      <c r="C75" s="8"/>
      <c r="D75" s="11"/>
      <c r="E75" s="5"/>
      <c r="F75" s="5"/>
      <c r="G75" s="5"/>
      <c r="H75" s="5"/>
      <c r="L75" s="154"/>
    </row>
    <row r="76" spans="1:12" s="2" customFormat="1" ht="17.25" customHeight="1">
      <c r="A76" s="5"/>
      <c r="B76" s="5"/>
      <c r="C76" s="6"/>
      <c r="D76" s="6"/>
      <c r="E76" s="5"/>
      <c r="F76" s="5"/>
      <c r="G76" s="5"/>
      <c r="H76" s="5"/>
      <c r="L76" s="154"/>
    </row>
    <row r="77" spans="1:12" s="2" customFormat="1" ht="17.25" customHeight="1">
      <c r="A77" s="13"/>
      <c r="B77" s="13"/>
      <c r="C77" s="13"/>
      <c r="D77" s="13"/>
      <c r="E77" s="5"/>
      <c r="F77" s="5"/>
      <c r="G77" s="5"/>
      <c r="H77" s="5"/>
      <c r="L77" s="154"/>
    </row>
    <row r="78" spans="1:12" s="2" customFormat="1" ht="17.25" customHeight="1">
      <c r="A78" s="14"/>
      <c r="B78" s="12"/>
      <c r="C78" s="12"/>
      <c r="D78" s="12"/>
      <c r="E78" s="5"/>
      <c r="F78" s="5"/>
      <c r="G78" s="5"/>
      <c r="H78" s="5"/>
      <c r="L78" s="154"/>
    </row>
    <row r="79" spans="1:12" s="2" customFormat="1" ht="17.25" customHeight="1">
      <c r="A79" s="13"/>
      <c r="B79" s="13"/>
      <c r="C79" s="13"/>
      <c r="D79" s="13"/>
      <c r="E79" s="5"/>
      <c r="F79" s="5"/>
      <c r="G79" s="5"/>
      <c r="H79" s="5"/>
      <c r="L79" s="154"/>
    </row>
    <row r="80" spans="1:12" s="2" customFormat="1" ht="17.25" customHeight="1">
      <c r="A80" s="14"/>
      <c r="B80" s="12"/>
      <c r="C80" s="12"/>
      <c r="D80" s="12"/>
      <c r="E80" s="5"/>
      <c r="F80" s="5"/>
      <c r="G80" s="5"/>
      <c r="H80" s="5"/>
      <c r="L80" s="154"/>
    </row>
    <row r="81" spans="1:12" s="2" customFormat="1" ht="17.25" customHeight="1">
      <c r="A81" s="13"/>
      <c r="B81" s="13"/>
      <c r="C81" s="13"/>
      <c r="D81" s="13"/>
      <c r="E81" s="5"/>
      <c r="F81" s="5"/>
      <c r="G81" s="5"/>
      <c r="H81" s="5"/>
      <c r="L81" s="154"/>
    </row>
    <row r="82" spans="1:12" s="2" customFormat="1" ht="17.25" customHeight="1">
      <c r="A82" s="14"/>
      <c r="B82" s="12"/>
      <c r="C82" s="12"/>
      <c r="D82" s="12"/>
      <c r="E82" s="5"/>
      <c r="F82" s="5"/>
      <c r="G82" s="5"/>
      <c r="H82" s="5"/>
      <c r="L82" s="154"/>
    </row>
    <row r="83" spans="1:12" s="2" customFormat="1" ht="17.25" customHeight="1">
      <c r="A83" s="5"/>
      <c r="B83" s="5"/>
      <c r="C83" s="5"/>
      <c r="D83" s="5"/>
      <c r="E83" s="5"/>
      <c r="F83" s="5"/>
      <c r="G83" s="5"/>
      <c r="H83" s="5"/>
      <c r="L83" s="154"/>
    </row>
    <row r="84" spans="1:12" s="2" customFormat="1" ht="17.25" customHeight="1">
      <c r="A84" s="5"/>
      <c r="B84" s="5"/>
      <c r="C84" s="5"/>
      <c r="D84" s="5"/>
      <c r="E84" s="5"/>
      <c r="F84" s="5"/>
      <c r="G84" s="5"/>
      <c r="H84" s="5"/>
      <c r="L84" s="154"/>
    </row>
    <row r="85" spans="1:12" s="2" customFormat="1" ht="17.25" customHeight="1">
      <c r="A85" s="5"/>
      <c r="B85" s="5"/>
      <c r="C85" s="5"/>
      <c r="D85" s="5"/>
      <c r="E85" s="5"/>
      <c r="F85" s="5"/>
      <c r="G85" s="5"/>
      <c r="H85" s="5"/>
      <c r="L85" s="154"/>
    </row>
    <row r="86" spans="1:12" s="2" customFormat="1" ht="17.25" customHeight="1">
      <c r="A86" s="5"/>
      <c r="B86" s="5"/>
      <c r="C86" s="5"/>
      <c r="D86" s="5"/>
      <c r="E86" s="5"/>
      <c r="F86" s="5"/>
      <c r="G86" s="5"/>
      <c r="H86" s="5"/>
      <c r="L86" s="154"/>
    </row>
    <row r="87" spans="1:12" s="2" customFormat="1" ht="17.25" customHeight="1">
      <c r="A87" s="5"/>
      <c r="B87" s="5"/>
      <c r="C87" s="5"/>
      <c r="D87" s="5"/>
      <c r="E87" s="5"/>
      <c r="F87" s="5"/>
      <c r="G87" s="5"/>
      <c r="H87" s="5"/>
      <c r="L87" s="154"/>
    </row>
    <row r="88" spans="1:12" s="2" customFormat="1" ht="17.25" customHeight="1">
      <c r="A88" s="5"/>
      <c r="B88" s="5"/>
      <c r="C88" s="5"/>
      <c r="D88" s="5"/>
      <c r="E88" s="5"/>
      <c r="F88" s="5"/>
      <c r="G88" s="5"/>
      <c r="H88" s="5"/>
      <c r="L88" s="154"/>
    </row>
    <row r="89" spans="1:12" s="2" customFormat="1" ht="17.25" customHeight="1">
      <c r="A89" s="5"/>
      <c r="B89" s="5"/>
      <c r="C89" s="5"/>
      <c r="D89" s="5"/>
      <c r="E89" s="5"/>
      <c r="F89" s="5"/>
      <c r="G89" s="5"/>
      <c r="H89" s="5"/>
      <c r="L89" s="154"/>
    </row>
    <row r="90" spans="1:12" s="2" customFormat="1" ht="17.25" customHeight="1">
      <c r="A90" s="5"/>
      <c r="B90" s="5"/>
      <c r="C90" s="5"/>
      <c r="D90" s="5"/>
      <c r="E90" s="5"/>
      <c r="F90" s="5"/>
      <c r="G90" s="5"/>
      <c r="H90" s="5"/>
      <c r="L90" s="154"/>
    </row>
    <row r="91" spans="1:12" s="2" customFormat="1" ht="17.25" customHeight="1">
      <c r="A91" s="5"/>
      <c r="B91" s="5"/>
      <c r="C91" s="5"/>
      <c r="D91" s="5"/>
      <c r="E91" s="5"/>
      <c r="F91" s="5"/>
      <c r="G91" s="5"/>
      <c r="H91" s="5"/>
      <c r="L91" s="154"/>
    </row>
    <row r="92" spans="1:12" s="2" customFormat="1" ht="17.25" customHeight="1">
      <c r="A92" s="5"/>
      <c r="B92" s="5"/>
      <c r="C92" s="5"/>
      <c r="D92" s="5"/>
      <c r="E92" s="5"/>
      <c r="F92" s="5"/>
      <c r="G92" s="5"/>
      <c r="H92" s="5"/>
      <c r="L92" s="154"/>
    </row>
    <row r="93" spans="1:12" s="2" customFormat="1" ht="17.25" customHeight="1">
      <c r="A93" s="5"/>
      <c r="B93" s="5"/>
      <c r="C93" s="5"/>
      <c r="D93" s="5"/>
      <c r="E93" s="5"/>
      <c r="F93" s="5"/>
      <c r="G93" s="5"/>
      <c r="H93" s="5"/>
      <c r="L93" s="154"/>
    </row>
    <row r="94" spans="1:12" s="2" customFormat="1" ht="17.25" customHeight="1">
      <c r="A94" s="5"/>
      <c r="B94" s="5"/>
      <c r="C94" s="5"/>
      <c r="D94" s="5"/>
      <c r="E94" s="5"/>
      <c r="F94" s="5"/>
      <c r="G94" s="5"/>
      <c r="H94" s="5"/>
      <c r="L94" s="154"/>
    </row>
    <row r="95" spans="1:12" s="2" customFormat="1" ht="17.25" customHeight="1">
      <c r="A95" s="5"/>
      <c r="B95" s="5"/>
      <c r="C95" s="5"/>
      <c r="D95" s="5"/>
      <c r="E95" s="5"/>
      <c r="F95" s="5"/>
      <c r="G95" s="5"/>
      <c r="H95" s="5"/>
      <c r="L95" s="154"/>
    </row>
    <row r="96" spans="1:12" s="2" customFormat="1" ht="17.25" customHeight="1">
      <c r="A96" s="5"/>
      <c r="B96" s="5"/>
      <c r="C96" s="5"/>
      <c r="D96" s="5"/>
      <c r="E96" s="5"/>
      <c r="F96" s="5"/>
      <c r="G96" s="5"/>
      <c r="H96" s="5"/>
      <c r="L96" s="154"/>
    </row>
    <row r="97" spans="1:12" s="2" customFormat="1" ht="17.25" customHeight="1">
      <c r="A97" s="5"/>
      <c r="B97" s="5"/>
      <c r="C97" s="5"/>
      <c r="D97" s="5"/>
      <c r="E97" s="5"/>
      <c r="F97" s="5"/>
      <c r="G97" s="5"/>
      <c r="H97" s="5"/>
      <c r="L97" s="154"/>
    </row>
    <row r="98" spans="1:12" s="2" customFormat="1" ht="17.25" customHeight="1">
      <c r="A98" s="5"/>
      <c r="B98" s="5"/>
      <c r="C98" s="5"/>
      <c r="D98" s="5"/>
      <c r="E98" s="5"/>
      <c r="F98" s="5"/>
      <c r="G98" s="5"/>
      <c r="H98" s="5"/>
      <c r="L98" s="154"/>
    </row>
    <row r="99" s="2" customFormat="1" ht="17.25" customHeight="1">
      <c r="L99" s="154"/>
    </row>
    <row r="100" s="2" customFormat="1" ht="17.25" customHeight="1">
      <c r="L100" s="154"/>
    </row>
    <row r="101" s="2" customFormat="1" ht="17.25" customHeight="1">
      <c r="L101" s="154"/>
    </row>
    <row r="102" s="2" customFormat="1" ht="17.25" customHeight="1">
      <c r="L102" s="154"/>
    </row>
    <row r="103" s="2" customFormat="1" ht="17.25" customHeight="1">
      <c r="L103" s="154"/>
    </row>
    <row r="104" s="2" customFormat="1" ht="12">
      <c r="L104" s="154"/>
    </row>
    <row r="105" s="2" customFormat="1" ht="12">
      <c r="L105" s="154"/>
    </row>
    <row r="106" s="2" customFormat="1" ht="12">
      <c r="L106" s="154"/>
    </row>
    <row r="107" s="2" customFormat="1" ht="12">
      <c r="L107" s="154"/>
    </row>
    <row r="108" s="2" customFormat="1" ht="12">
      <c r="L108" s="154"/>
    </row>
    <row r="109" s="2" customFormat="1" ht="12">
      <c r="L109" s="154"/>
    </row>
    <row r="110" s="2" customFormat="1" ht="12">
      <c r="L110" s="154"/>
    </row>
    <row r="111" s="2" customFormat="1" ht="12">
      <c r="L111" s="154"/>
    </row>
    <row r="112" s="2" customFormat="1" ht="12">
      <c r="L112" s="154"/>
    </row>
    <row r="113" s="2" customFormat="1" ht="12">
      <c r="L113" s="154"/>
    </row>
    <row r="114" s="2" customFormat="1" ht="12">
      <c r="L114" s="154"/>
    </row>
    <row r="115" s="2" customFormat="1" ht="12">
      <c r="L115" s="154"/>
    </row>
    <row r="116" s="2" customFormat="1" ht="12">
      <c r="L116" s="154"/>
    </row>
    <row r="117" s="2" customFormat="1" ht="12">
      <c r="L117" s="154"/>
    </row>
    <row r="118" s="2" customFormat="1" ht="12">
      <c r="L118" s="154"/>
    </row>
    <row r="119" s="2" customFormat="1" ht="12">
      <c r="L119" s="154"/>
    </row>
    <row r="120" s="2" customFormat="1" ht="12">
      <c r="L120" s="154"/>
    </row>
    <row r="121" s="2" customFormat="1" ht="12">
      <c r="L121" s="154"/>
    </row>
    <row r="122" s="2" customFormat="1" ht="12">
      <c r="L122" s="154"/>
    </row>
    <row r="123" s="2" customFormat="1" ht="12">
      <c r="L123" s="154"/>
    </row>
    <row r="124" s="2" customFormat="1" ht="12">
      <c r="L124" s="154"/>
    </row>
    <row r="125" s="2" customFormat="1" ht="12">
      <c r="L125" s="154"/>
    </row>
    <row r="126" s="2" customFormat="1" ht="12">
      <c r="L126" s="154"/>
    </row>
    <row r="127" s="2" customFormat="1" ht="12">
      <c r="L127" s="154"/>
    </row>
    <row r="128" s="2" customFormat="1" ht="12">
      <c r="L128" s="154"/>
    </row>
    <row r="129" s="2" customFormat="1" ht="12">
      <c r="L129" s="154"/>
    </row>
    <row r="130" s="2" customFormat="1" ht="12">
      <c r="L130" s="154"/>
    </row>
    <row r="131" s="2" customFormat="1" ht="12">
      <c r="L131" s="154"/>
    </row>
    <row r="132" s="2" customFormat="1" ht="12">
      <c r="L132" s="154"/>
    </row>
    <row r="133" s="2" customFormat="1" ht="12">
      <c r="L133" s="154"/>
    </row>
    <row r="134" s="2" customFormat="1" ht="12">
      <c r="L134" s="154"/>
    </row>
    <row r="135" s="2" customFormat="1" ht="12">
      <c r="L135" s="154"/>
    </row>
    <row r="136" s="2" customFormat="1" ht="12">
      <c r="L136" s="154"/>
    </row>
    <row r="137" s="2" customFormat="1" ht="12">
      <c r="L137" s="154"/>
    </row>
    <row r="138" s="2" customFormat="1" ht="12">
      <c r="L138" s="154"/>
    </row>
    <row r="139" s="2" customFormat="1" ht="12">
      <c r="L139" s="154"/>
    </row>
    <row r="140" s="2" customFormat="1" ht="12">
      <c r="L140" s="154"/>
    </row>
    <row r="141" s="2" customFormat="1" ht="12">
      <c r="L141" s="154"/>
    </row>
    <row r="142" s="2" customFormat="1" ht="12">
      <c r="L142" s="154"/>
    </row>
    <row r="143" s="2" customFormat="1" ht="12">
      <c r="L143" s="154"/>
    </row>
    <row r="144" s="2" customFormat="1" ht="12">
      <c r="L144" s="154"/>
    </row>
    <row r="145" s="2" customFormat="1" ht="12">
      <c r="L145" s="154"/>
    </row>
    <row r="146" s="2" customFormat="1" ht="12">
      <c r="L146" s="154"/>
    </row>
    <row r="147" s="2" customFormat="1" ht="12">
      <c r="L147" s="154"/>
    </row>
    <row r="148" s="2" customFormat="1" ht="12">
      <c r="L148" s="154"/>
    </row>
    <row r="149" s="2" customFormat="1" ht="12">
      <c r="L149" s="154"/>
    </row>
    <row r="150" s="2" customFormat="1" ht="12">
      <c r="L150" s="154"/>
    </row>
    <row r="151" s="2" customFormat="1" ht="12">
      <c r="L151" s="154"/>
    </row>
    <row r="152" s="2" customFormat="1" ht="12">
      <c r="L152" s="154"/>
    </row>
    <row r="153" s="2" customFormat="1" ht="12">
      <c r="L153" s="154"/>
    </row>
    <row r="154" s="2" customFormat="1" ht="12">
      <c r="L154" s="154"/>
    </row>
    <row r="155" s="2" customFormat="1" ht="12">
      <c r="L155" s="154"/>
    </row>
    <row r="156" s="2" customFormat="1" ht="12">
      <c r="L156" s="154"/>
    </row>
    <row r="157" s="2" customFormat="1" ht="12">
      <c r="L157" s="154"/>
    </row>
    <row r="158" s="2" customFormat="1" ht="12">
      <c r="L158" s="154"/>
    </row>
    <row r="159" s="2" customFormat="1" ht="12">
      <c r="L159" s="154"/>
    </row>
    <row r="160" s="2" customFormat="1" ht="12">
      <c r="L160" s="154"/>
    </row>
    <row r="161" s="2" customFormat="1" ht="12">
      <c r="L161" s="154"/>
    </row>
    <row r="162" s="2" customFormat="1" ht="12">
      <c r="L162" s="154"/>
    </row>
    <row r="163" s="2" customFormat="1" ht="12">
      <c r="L163" s="154"/>
    </row>
    <row r="164" s="2" customFormat="1" ht="12">
      <c r="L164" s="154"/>
    </row>
    <row r="165" s="2" customFormat="1" ht="12">
      <c r="L165" s="154"/>
    </row>
    <row r="166" s="2" customFormat="1" ht="12">
      <c r="L166" s="154"/>
    </row>
    <row r="167" s="2" customFormat="1" ht="12">
      <c r="L167" s="154"/>
    </row>
    <row r="168" s="2" customFormat="1" ht="12">
      <c r="L168" s="154"/>
    </row>
    <row r="169" s="2" customFormat="1" ht="12">
      <c r="L169" s="154"/>
    </row>
    <row r="170" s="2" customFormat="1" ht="12">
      <c r="L170" s="154"/>
    </row>
    <row r="171" s="2" customFormat="1" ht="12">
      <c r="L171" s="154"/>
    </row>
    <row r="172" s="2" customFormat="1" ht="12">
      <c r="L172" s="154"/>
    </row>
    <row r="173" s="2" customFormat="1" ht="12">
      <c r="L173" s="154"/>
    </row>
    <row r="174" s="2" customFormat="1" ht="12">
      <c r="L174" s="154"/>
    </row>
    <row r="175" s="2" customFormat="1" ht="12">
      <c r="L175" s="154"/>
    </row>
    <row r="176" s="2" customFormat="1" ht="12">
      <c r="L176" s="154"/>
    </row>
    <row r="177" s="2" customFormat="1" ht="12">
      <c r="L177" s="154"/>
    </row>
    <row r="178" s="2" customFormat="1" ht="12">
      <c r="L178" s="154"/>
    </row>
    <row r="179" s="2" customFormat="1" ht="12">
      <c r="L179" s="154"/>
    </row>
    <row r="180" s="2" customFormat="1" ht="12">
      <c r="L180" s="154"/>
    </row>
    <row r="181" s="2" customFormat="1" ht="12">
      <c r="L181" s="154"/>
    </row>
    <row r="182" s="2" customFormat="1" ht="12">
      <c r="L182" s="154"/>
    </row>
    <row r="183" s="2" customFormat="1" ht="12">
      <c r="L183" s="154"/>
    </row>
    <row r="184" s="2" customFormat="1" ht="12">
      <c r="L184" s="154"/>
    </row>
    <row r="185" s="2" customFormat="1" ht="12">
      <c r="L185" s="154"/>
    </row>
    <row r="186" s="2" customFormat="1" ht="12">
      <c r="L186" s="154"/>
    </row>
    <row r="187" s="2" customFormat="1" ht="12">
      <c r="L187" s="154"/>
    </row>
    <row r="188" s="2" customFormat="1" ht="12">
      <c r="L188" s="154"/>
    </row>
    <row r="189" s="2" customFormat="1" ht="12">
      <c r="L189" s="154"/>
    </row>
    <row r="190" s="2" customFormat="1" ht="12">
      <c r="L190" s="154"/>
    </row>
    <row r="191" s="2" customFormat="1" ht="12">
      <c r="L191" s="154"/>
    </row>
    <row r="192" s="2" customFormat="1" ht="12">
      <c r="L192" s="154"/>
    </row>
    <row r="193" s="2" customFormat="1" ht="12">
      <c r="L193" s="154"/>
    </row>
    <row r="194" s="2" customFormat="1" ht="12">
      <c r="L194" s="154"/>
    </row>
    <row r="195" s="2" customFormat="1" ht="12">
      <c r="L195" s="154"/>
    </row>
    <row r="196" s="2" customFormat="1" ht="12">
      <c r="L196" s="154"/>
    </row>
    <row r="197" s="2" customFormat="1" ht="12">
      <c r="L197" s="154"/>
    </row>
    <row r="198" s="2" customFormat="1" ht="12">
      <c r="L198" s="154"/>
    </row>
    <row r="199" s="2" customFormat="1" ht="12">
      <c r="L199" s="154"/>
    </row>
    <row r="200" s="2" customFormat="1" ht="12">
      <c r="L200" s="154"/>
    </row>
    <row r="201" s="2" customFormat="1" ht="12">
      <c r="L201" s="154"/>
    </row>
    <row r="202" s="2" customFormat="1" ht="12">
      <c r="L202" s="154"/>
    </row>
    <row r="203" s="2" customFormat="1" ht="12">
      <c r="L203" s="154"/>
    </row>
    <row r="204" s="2" customFormat="1" ht="12">
      <c r="L204" s="154"/>
    </row>
    <row r="205" s="2" customFormat="1" ht="12">
      <c r="L205" s="154"/>
    </row>
    <row r="206" s="2" customFormat="1" ht="12">
      <c r="L206" s="154"/>
    </row>
    <row r="207" s="2" customFormat="1" ht="12">
      <c r="L207" s="154"/>
    </row>
    <row r="208" s="2" customFormat="1" ht="12">
      <c r="L208" s="154"/>
    </row>
    <row r="209" s="2" customFormat="1" ht="12">
      <c r="L209" s="154"/>
    </row>
    <row r="210" s="2" customFormat="1" ht="12">
      <c r="L210" s="154"/>
    </row>
    <row r="211" s="2" customFormat="1" ht="12">
      <c r="L211" s="154"/>
    </row>
    <row r="212" s="2" customFormat="1" ht="12">
      <c r="L212" s="154"/>
    </row>
    <row r="213" s="2" customFormat="1" ht="12">
      <c r="L213" s="154"/>
    </row>
    <row r="214" s="2" customFormat="1" ht="12">
      <c r="L214" s="154"/>
    </row>
    <row r="215" s="2" customFormat="1" ht="12">
      <c r="L215" s="154"/>
    </row>
    <row r="216" s="2" customFormat="1" ht="12">
      <c r="L216" s="154"/>
    </row>
    <row r="217" s="2" customFormat="1" ht="12">
      <c r="L217" s="154"/>
    </row>
    <row r="218" s="2" customFormat="1" ht="12">
      <c r="L218" s="154"/>
    </row>
    <row r="219" s="2" customFormat="1" ht="12">
      <c r="L219" s="154"/>
    </row>
    <row r="220" s="2" customFormat="1" ht="12">
      <c r="L220" s="154"/>
    </row>
    <row r="221" s="2" customFormat="1" ht="12">
      <c r="L221" s="154"/>
    </row>
    <row r="222" s="2" customFormat="1" ht="12">
      <c r="L222" s="154"/>
    </row>
    <row r="223" s="2" customFormat="1" ht="12">
      <c r="L223" s="154"/>
    </row>
    <row r="224" s="2" customFormat="1" ht="12">
      <c r="L224" s="154"/>
    </row>
    <row r="225" s="2" customFormat="1" ht="12">
      <c r="L225" s="154"/>
    </row>
    <row r="226" s="2" customFormat="1" ht="12">
      <c r="L226" s="154"/>
    </row>
    <row r="227" s="2" customFormat="1" ht="12">
      <c r="L227" s="154"/>
    </row>
    <row r="228" s="2" customFormat="1" ht="12">
      <c r="L228" s="154"/>
    </row>
    <row r="229" s="2" customFormat="1" ht="12">
      <c r="L229" s="154"/>
    </row>
    <row r="230" s="2" customFormat="1" ht="12">
      <c r="L230" s="154"/>
    </row>
    <row r="231" s="2" customFormat="1" ht="12">
      <c r="L231" s="154"/>
    </row>
    <row r="232" s="2" customFormat="1" ht="12">
      <c r="L232" s="154"/>
    </row>
    <row r="233" s="2" customFormat="1" ht="12">
      <c r="L233" s="154"/>
    </row>
    <row r="234" s="2" customFormat="1" ht="12">
      <c r="L234" s="154"/>
    </row>
    <row r="235" s="2" customFormat="1" ht="12">
      <c r="L235" s="154"/>
    </row>
    <row r="236" s="2" customFormat="1" ht="12">
      <c r="L236" s="154"/>
    </row>
    <row r="237" s="2" customFormat="1" ht="12">
      <c r="L237" s="154"/>
    </row>
    <row r="238" s="2" customFormat="1" ht="12">
      <c r="L238" s="154"/>
    </row>
    <row r="239" s="2" customFormat="1" ht="12">
      <c r="L239" s="154"/>
    </row>
    <row r="240" s="2" customFormat="1" ht="12">
      <c r="L240" s="154"/>
    </row>
    <row r="241" s="2" customFormat="1" ht="12">
      <c r="L241" s="154"/>
    </row>
    <row r="242" s="2" customFormat="1" ht="12">
      <c r="L242" s="154"/>
    </row>
    <row r="243" s="2" customFormat="1" ht="12">
      <c r="L243" s="154"/>
    </row>
    <row r="244" s="2" customFormat="1" ht="12">
      <c r="L244" s="154"/>
    </row>
    <row r="245" s="2" customFormat="1" ht="12">
      <c r="L245" s="154"/>
    </row>
    <row r="246" s="2" customFormat="1" ht="12">
      <c r="L246" s="154"/>
    </row>
    <row r="247" s="2" customFormat="1" ht="12">
      <c r="L247" s="166"/>
    </row>
    <row r="248" s="2" customFormat="1" ht="12">
      <c r="L248" s="166"/>
    </row>
    <row r="249" s="2" customFormat="1" ht="12">
      <c r="L249" s="166"/>
    </row>
  </sheetData>
  <printOptions horizontalCentered="1"/>
  <pageMargins left="0" right="0" top="0.25" bottom="0.25" header="0.25" footer="0.25"/>
  <pageSetup blackAndWhite="1" orientation="portrait" r:id="rId4"/>
  <headerFooter alignWithMargins="0">
    <oddHeader xml:space="preserve">&amp;R  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Central Office</Manager>
  <Company>KYTC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Asphalt Adjustment @ 10%</dc:title>
  <dc:subject>Construction Form (TC 63-53)</dc:subject>
  <dc:creator>Division of Construction</dc:creator>
  <cp:keywords/>
  <dc:description>For questions or comments, call 564-4780.</dc:description>
  <cp:lastModifiedBy>Kentucky Transportation Cabinet</cp:lastModifiedBy>
  <cp:lastPrinted>2006-02-02T13:42:54Z</cp:lastPrinted>
  <dcterms:created xsi:type="dcterms:W3CDTF">1997-08-12T19:31:37Z</dcterms:created>
  <dcterms:modified xsi:type="dcterms:W3CDTF">2008-07-07T19:13:53Z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Littleton, Jeremiah (KYTC)</vt:lpwstr>
  </property>
  <property fmtid="{D5CDD505-2E9C-101B-9397-08002B2CF9AE}" pid="4" name="display_urn:schemas-microsoft-com:office:office#Auth">
    <vt:lpwstr>Littleton, Jeremiah (KYTC)</vt:lpwstr>
  </property>
</Properties>
</file>